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53222"/>
  <mc:AlternateContent xmlns:mc="http://schemas.openxmlformats.org/markup-compatibility/2006">
    <mc:Choice Requires="x15">
      <x15ac:absPath xmlns:x15ac="http://schemas.microsoft.com/office/spreadsheetml/2010/11/ac" url="C:\Users\3alm alcomp\Desktop\"/>
    </mc:Choice>
  </mc:AlternateContent>
  <bookViews>
    <workbookView xWindow="0" yWindow="0" windowWidth="19200" windowHeight="11595"/>
  </bookViews>
  <sheets>
    <sheet name="19" sheetId="497" r:id="rId1"/>
    <sheet name="معلومات" sheetId="2" r:id="rId2"/>
  </sheets>
  <externalReferences>
    <externalReference r:id="rId3"/>
  </externalReferences>
  <definedNames>
    <definedName name="_1l_1" localSheetId="0">#REF!</definedName>
    <definedName name="_1l_1">#REF!</definedName>
    <definedName name="_1l_2" localSheetId="0">#REF!</definedName>
    <definedName name="_1l_2">#REF!</definedName>
    <definedName name="_1l_3" localSheetId="0">#REF!</definedName>
    <definedName name="_1l_3">#REF!</definedName>
    <definedName name="_1s_1" localSheetId="0">#REF!</definedName>
    <definedName name="_1s_1">#REF!</definedName>
    <definedName name="_1s_2" localSheetId="0">#REF!</definedName>
    <definedName name="_1s_2">#REF!</definedName>
    <definedName name="_1s_3" localSheetId="0">#REF!</definedName>
    <definedName name="_1s_3">#REF!</definedName>
    <definedName name="_1s_4" localSheetId="0">#REF!</definedName>
    <definedName name="_1s_4">#REF!</definedName>
    <definedName name="_1s_5" localSheetId="0">#REF!</definedName>
    <definedName name="_1s_5">#REF!</definedName>
    <definedName name="_1s_6" localSheetId="0">#REF!</definedName>
    <definedName name="_1s_6">#REF!</definedName>
    <definedName name="_1آ_1" localSheetId="0">#REF!</definedName>
    <definedName name="_1آ_1">#REF!</definedName>
    <definedName name="_1آ_2" localSheetId="0">#REF!</definedName>
    <definedName name="_1آ_2">#REF!</definedName>
    <definedName name="_1آ_3" localSheetId="0">#REF!</definedName>
    <definedName name="_1آ_3">#REF!</definedName>
    <definedName name="_1ع_1" localSheetId="0">#REF!</definedName>
    <definedName name="_1ع_1">#REF!</definedName>
    <definedName name="_1ع_2" localSheetId="0">#REF!</definedName>
    <definedName name="_1ع_2">#REF!</definedName>
    <definedName name="_1ع_3" localSheetId="0">#REF!</definedName>
    <definedName name="_1ع_3">#REF!</definedName>
    <definedName name="_1ع_4" localSheetId="0">#REF!</definedName>
    <definedName name="_1ع_4">#REF!</definedName>
    <definedName name="_1ع_5" localSheetId="0">#REF!</definedName>
    <definedName name="_1ع_5">#REF!</definedName>
    <definedName name="_1ع_6" localSheetId="0">#REF!</definedName>
    <definedName name="_1ع_6">#REF!</definedName>
    <definedName name="class">معلومات!$G$4:$G$12</definedName>
    <definedName name="classe">[1]feuil1!$B$2:$B$26</definedName>
    <definedName name="equivclass">[1]feuil1!$C$2:$C$26</definedName>
    <definedName name="matier">[1]feuil1!$F$2:$F$16</definedName>
    <definedName name="_xlnm.Print_Area" localSheetId="0">'19'!$A$1:$W$98</definedName>
    <definedName name="المشرفين">[1]feuil1!$D$2:$D$16</definedName>
    <definedName name="مبرر">[1]feuil1!$A$2:$A$9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93" i="497" l="1"/>
  <c r="S93" i="497" s="1"/>
  <c r="S92" i="497"/>
  <c r="Q91" i="497"/>
  <c r="S91" i="497" s="1"/>
  <c r="V78" i="497"/>
  <c r="G78" i="497"/>
  <c r="E78" i="497"/>
  <c r="V77" i="497"/>
  <c r="G77" i="497"/>
  <c r="E77" i="497"/>
  <c r="V76" i="497"/>
  <c r="G76" i="497"/>
  <c r="E76" i="497"/>
  <c r="V75" i="497"/>
  <c r="G75" i="497"/>
  <c r="E75" i="497"/>
  <c r="V74" i="497"/>
  <c r="G74" i="497"/>
  <c r="E74" i="497"/>
  <c r="V73" i="497"/>
  <c r="G73" i="497"/>
  <c r="E73" i="497"/>
  <c r="V72" i="497"/>
  <c r="G72" i="497"/>
  <c r="E72" i="497"/>
  <c r="V71" i="497"/>
  <c r="G71" i="497"/>
  <c r="E71" i="497"/>
  <c r="V70" i="497"/>
  <c r="G70" i="497"/>
  <c r="E70" i="497"/>
  <c r="V69" i="497"/>
  <c r="G69" i="497"/>
  <c r="E69" i="497"/>
  <c r="V68" i="497"/>
  <c r="G68" i="497"/>
  <c r="E68" i="497"/>
  <c r="V67" i="497"/>
  <c r="G67" i="497"/>
  <c r="E67" i="497"/>
  <c r="V66" i="497"/>
  <c r="G66" i="497"/>
  <c r="E66" i="497"/>
  <c r="V65" i="497"/>
  <c r="G65" i="497"/>
  <c r="E65" i="497"/>
  <c r="V64" i="497"/>
  <c r="G64" i="497"/>
  <c r="E64" i="497"/>
  <c r="V63" i="497"/>
  <c r="G63" i="497"/>
  <c r="E63" i="497"/>
  <c r="V62" i="497"/>
  <c r="G62" i="497"/>
  <c r="E62" i="497"/>
  <c r="V61" i="497"/>
  <c r="G61" i="497"/>
  <c r="E61" i="497"/>
  <c r="V60" i="497"/>
  <c r="G60" i="497"/>
  <c r="E60" i="497"/>
  <c r="V59" i="497"/>
  <c r="G59" i="497"/>
  <c r="E59" i="497"/>
  <c r="V58" i="497"/>
  <c r="G58" i="497"/>
  <c r="E58" i="497"/>
  <c r="V57" i="497"/>
  <c r="G57" i="497"/>
  <c r="E57" i="497"/>
  <c r="P24" i="497" s="1"/>
  <c r="V56" i="497"/>
  <c r="G56" i="497"/>
  <c r="E56" i="497"/>
  <c r="V55" i="497"/>
  <c r="P23" i="497" s="1"/>
  <c r="Q23" i="497" s="1"/>
  <c r="G55" i="497"/>
  <c r="E55" i="497"/>
  <c r="G44" i="497"/>
  <c r="C38" i="497"/>
  <c r="C37" i="497"/>
  <c r="C36" i="497"/>
  <c r="C35" i="497"/>
  <c r="C34" i="497"/>
  <c r="C33" i="497"/>
  <c r="C32" i="497"/>
  <c r="C31" i="497"/>
  <c r="C30" i="497"/>
  <c r="C29" i="497"/>
  <c r="M24" i="497"/>
  <c r="G24" i="497"/>
  <c r="F24" i="497"/>
  <c r="H24" i="497" s="1"/>
  <c r="D24" i="497"/>
  <c r="J24" i="497" s="1"/>
  <c r="C24" i="497"/>
  <c r="I24" i="497" s="1"/>
  <c r="K24" i="497" s="1"/>
  <c r="O23" i="497"/>
  <c r="M23" i="497"/>
  <c r="G23" i="497"/>
  <c r="F23" i="497"/>
  <c r="H23" i="497" s="1"/>
  <c r="D23" i="497"/>
  <c r="J23" i="497" s="1"/>
  <c r="C23" i="497"/>
  <c r="I23" i="497" s="1"/>
  <c r="K23" i="497" s="1"/>
  <c r="Q22" i="497"/>
  <c r="P22" i="497"/>
  <c r="O22" i="497"/>
  <c r="M22" i="497"/>
  <c r="M25" i="497" s="1"/>
  <c r="L22" i="497"/>
  <c r="G22" i="497"/>
  <c r="G25" i="497" s="1"/>
  <c r="F22" i="497"/>
  <c r="F25" i="497" s="1"/>
  <c r="D22" i="497"/>
  <c r="D25" i="497" s="1"/>
  <c r="C22" i="497"/>
  <c r="C25" i="497" s="1"/>
  <c r="S19" i="497"/>
  <c r="P19" i="497"/>
  <c r="O19" i="497"/>
  <c r="Q19" i="497" s="1"/>
  <c r="M19" i="497"/>
  <c r="L19" i="497"/>
  <c r="R19" i="497" s="1"/>
  <c r="T19" i="497" s="1"/>
  <c r="G19" i="497"/>
  <c r="F19" i="497"/>
  <c r="H19" i="497" s="1"/>
  <c r="D19" i="497"/>
  <c r="J19" i="497" s="1"/>
  <c r="C19" i="497"/>
  <c r="I19" i="497" s="1"/>
  <c r="K19" i="497" s="1"/>
  <c r="R18" i="497"/>
  <c r="R21" i="497" s="1"/>
  <c r="Q18" i="497"/>
  <c r="Q21" i="497" s="1"/>
  <c r="P18" i="497"/>
  <c r="P21" i="497" s="1"/>
  <c r="O18" i="497"/>
  <c r="O21" i="497" s="1"/>
  <c r="M18" i="497"/>
  <c r="N18" i="497" s="1"/>
  <c r="L18" i="497"/>
  <c r="L21" i="497" s="1"/>
  <c r="I18" i="497"/>
  <c r="G18" i="497"/>
  <c r="G21" i="497" s="1"/>
  <c r="F18" i="497"/>
  <c r="F21" i="497" s="1"/>
  <c r="E18" i="497"/>
  <c r="D18" i="497"/>
  <c r="J18" i="497" s="1"/>
  <c r="J21" i="497" s="1"/>
  <c r="C18" i="497"/>
  <c r="C21" i="497" s="1"/>
  <c r="Q15" i="497"/>
  <c r="P15" i="497"/>
  <c r="O15" i="497"/>
  <c r="R15" i="497" s="1"/>
  <c r="M15" i="497"/>
  <c r="N15" i="497" s="1"/>
  <c r="L15" i="497"/>
  <c r="Q14" i="497"/>
  <c r="Q17" i="497" s="1"/>
  <c r="P14" i="497"/>
  <c r="P17" i="497" s="1"/>
  <c r="O14" i="497"/>
  <c r="O17" i="497" s="1"/>
  <c r="M14" i="497"/>
  <c r="S14" i="497" s="1"/>
  <c r="L14" i="497"/>
  <c r="L17" i="497" s="1"/>
  <c r="I14" i="497"/>
  <c r="G14" i="497"/>
  <c r="G17" i="497" s="1"/>
  <c r="F14" i="497"/>
  <c r="H14" i="497" s="1"/>
  <c r="H17" i="497" s="1"/>
  <c r="E14" i="497"/>
  <c r="D14" i="497"/>
  <c r="D17" i="497" s="1"/>
  <c r="C14" i="497"/>
  <c r="C17" i="497" s="1"/>
  <c r="Q11" i="497"/>
  <c r="P11" i="497"/>
  <c r="O11" i="497"/>
  <c r="M11" i="497"/>
  <c r="M13" i="497" s="1"/>
  <c r="L11" i="497"/>
  <c r="L13" i="497" s="1"/>
  <c r="G11" i="497"/>
  <c r="F11" i="497"/>
  <c r="H11" i="497" s="1"/>
  <c r="D11" i="497"/>
  <c r="J11" i="497" s="1"/>
  <c r="C11" i="497"/>
  <c r="I11" i="497" s="1"/>
  <c r="K11" i="497" s="1"/>
  <c r="Q10" i="497"/>
  <c r="Q13" i="497" s="1"/>
  <c r="P10" i="497"/>
  <c r="P13" i="497" s="1"/>
  <c r="O10" i="497"/>
  <c r="R10" i="497" s="1"/>
  <c r="M10" i="497"/>
  <c r="N10" i="497" s="1"/>
  <c r="L10" i="497"/>
  <c r="G10" i="497"/>
  <c r="G13" i="497" s="1"/>
  <c r="F10" i="497"/>
  <c r="F13" i="497" s="1"/>
  <c r="D10" i="497"/>
  <c r="J10" i="497" s="1"/>
  <c r="J13" i="497" s="1"/>
  <c r="C10" i="497"/>
  <c r="I10" i="497" s="1"/>
  <c r="S17" i="497" l="1"/>
  <c r="R13" i="497"/>
  <c r="G26" i="497"/>
  <c r="P25" i="497"/>
  <c r="P26" i="497" s="1"/>
  <c r="S24" i="497"/>
  <c r="T15" i="497"/>
  <c r="I21" i="497"/>
  <c r="K21" i="497" s="1"/>
  <c r="I13" i="497"/>
  <c r="K10" i="497"/>
  <c r="K13" i="497" s="1"/>
  <c r="S23" i="497"/>
  <c r="S10" i="497"/>
  <c r="E11" i="497"/>
  <c r="C13" i="497"/>
  <c r="C26" i="497" s="1"/>
  <c r="C42" i="497" s="1"/>
  <c r="O13" i="497"/>
  <c r="S15" i="497"/>
  <c r="I17" i="497"/>
  <c r="M17" i="497"/>
  <c r="M26" i="497" s="1"/>
  <c r="K18" i="497"/>
  <c r="S18" i="497"/>
  <c r="E19" i="497"/>
  <c r="E21" i="497" s="1"/>
  <c r="E22" i="497"/>
  <c r="E25" i="497" s="1"/>
  <c r="I22" i="497"/>
  <c r="E24" i="497"/>
  <c r="H10" i="497"/>
  <c r="H13" i="497" s="1"/>
  <c r="N11" i="497"/>
  <c r="N13" i="497" s="1"/>
  <c r="R11" i="497"/>
  <c r="D13" i="497"/>
  <c r="D26" i="497" s="1"/>
  <c r="E42" i="497" s="1"/>
  <c r="E43" i="497" s="1"/>
  <c r="J14" i="497"/>
  <c r="J17" i="497" s="1"/>
  <c r="J26" i="497" s="1"/>
  <c r="N14" i="497"/>
  <c r="N17" i="497" s="1"/>
  <c r="T17" i="497" s="1"/>
  <c r="R14" i="497"/>
  <c r="F17" i="497"/>
  <c r="F26" i="497" s="1"/>
  <c r="H18" i="497"/>
  <c r="H21" i="497" s="1"/>
  <c r="N19" i="497"/>
  <c r="N21" i="497" s="1"/>
  <c r="D21" i="497"/>
  <c r="J22" i="497"/>
  <c r="J25" i="497" s="1"/>
  <c r="N22" i="497"/>
  <c r="R22" i="497"/>
  <c r="L23" i="497"/>
  <c r="E10" i="497"/>
  <c r="S11" i="497"/>
  <c r="E17" i="497"/>
  <c r="M21" i="497"/>
  <c r="S22" i="497"/>
  <c r="E23" i="497"/>
  <c r="O24" i="497"/>
  <c r="Q24" i="497" s="1"/>
  <c r="Q25" i="497" s="1"/>
  <c r="H22" i="497"/>
  <c r="H25" i="497" s="1"/>
  <c r="L24" i="497"/>
  <c r="T13" i="497" l="1"/>
  <c r="K17" i="497"/>
  <c r="R24" i="497"/>
  <c r="T24" i="497" s="1"/>
  <c r="N24" i="497"/>
  <c r="S25" i="497"/>
  <c r="E13" i="497"/>
  <c r="E26" i="497" s="1"/>
  <c r="T18" i="497"/>
  <c r="T21" i="497" s="1"/>
  <c r="S21" i="497"/>
  <c r="S13" i="497"/>
  <c r="K14" i="497"/>
  <c r="O25" i="497"/>
  <c r="O26" i="497" s="1"/>
  <c r="Q26" i="497" s="1"/>
  <c r="R25" i="497"/>
  <c r="T25" i="497" s="1"/>
  <c r="T26" i="497" s="1"/>
  <c r="T22" i="497"/>
  <c r="C43" i="497"/>
  <c r="G43" i="497" s="1"/>
  <c r="G42" i="497"/>
  <c r="N25" i="497"/>
  <c r="N26" i="497" s="1"/>
  <c r="H26" i="497"/>
  <c r="R23" i="497"/>
  <c r="T23" i="497" s="1"/>
  <c r="N23" i="497"/>
  <c r="T14" i="497"/>
  <c r="R17" i="497"/>
  <c r="T11" i="497"/>
  <c r="I25" i="497"/>
  <c r="K25" i="497" s="1"/>
  <c r="K26" i="497" s="1"/>
  <c r="K22" i="497"/>
  <c r="L25" i="497"/>
  <c r="L26" i="497" s="1"/>
  <c r="T10" i="497"/>
  <c r="R26" i="497" l="1"/>
  <c r="I26" i="497"/>
  <c r="O93" i="497"/>
  <c r="K27" i="497"/>
  <c r="S26" i="497"/>
  <c r="B8" i="2" l="1"/>
</calcChain>
</file>

<file path=xl/comments1.xml><?xml version="1.0" encoding="utf-8"?>
<comments xmlns="http://schemas.openxmlformats.org/spreadsheetml/2006/main">
  <authors>
    <author>cem 02</author>
  </authors>
  <commentList>
    <comment ref="H20" authorId="0" shapeId="0">
      <text>
        <r>
          <rPr>
            <b/>
            <sz val="8"/>
            <color indexed="81"/>
            <rFont val="Tahoma"/>
            <family val="2"/>
          </rPr>
          <t>cem 02:</t>
        </r>
        <r>
          <rPr>
            <sz val="8"/>
            <color indexed="81"/>
            <rFont val="Tahoma"/>
            <family val="2"/>
          </rPr>
          <t xml:space="preserve">
</t>
        </r>
      </text>
    </comment>
  </commentList>
</comments>
</file>

<file path=xl/sharedStrings.xml><?xml version="1.0" encoding="utf-8"?>
<sst xmlns="http://schemas.openxmlformats.org/spreadsheetml/2006/main" count="2455" uniqueCount="698">
  <si>
    <t>الجمهورية الجزائرية الديمقراطية الشعبية</t>
  </si>
  <si>
    <t>وزارة التربية الوطنية</t>
  </si>
  <si>
    <t>التاريخ :</t>
  </si>
  <si>
    <t>مديرية التربية لولاية معسكر</t>
  </si>
  <si>
    <t>الرقم   :</t>
  </si>
  <si>
    <t>متوسطة الاخوة بحار ويزغت</t>
  </si>
  <si>
    <t xml:space="preserve">                                                                          </t>
  </si>
  <si>
    <t>التقرير اليومي لمستشار التربية</t>
  </si>
  <si>
    <t>المسجلون</t>
  </si>
  <si>
    <t>الغائبون</t>
  </si>
  <si>
    <t>مستوى</t>
  </si>
  <si>
    <t>نظام</t>
  </si>
  <si>
    <t>نصف داخلي</t>
  </si>
  <si>
    <t>خارجي</t>
  </si>
  <si>
    <t>المجموع</t>
  </si>
  <si>
    <t>جنس</t>
  </si>
  <si>
    <t>ذ</t>
  </si>
  <si>
    <t>مج</t>
  </si>
  <si>
    <t>4م</t>
  </si>
  <si>
    <t>3م</t>
  </si>
  <si>
    <t>3م1</t>
  </si>
  <si>
    <t>3م2</t>
  </si>
  <si>
    <t>2م</t>
  </si>
  <si>
    <t>2م1</t>
  </si>
  <si>
    <t>2م2</t>
  </si>
  <si>
    <t>1م</t>
  </si>
  <si>
    <t xml:space="preserve">  </t>
  </si>
  <si>
    <t>غيابات و تاخرات :1- الأساتذة</t>
  </si>
  <si>
    <t>الأستاذ</t>
  </si>
  <si>
    <t>المادة</t>
  </si>
  <si>
    <t xml:space="preserve">16 - 17 </t>
  </si>
  <si>
    <t>السبب</t>
  </si>
  <si>
    <t xml:space="preserve">ل عربية </t>
  </si>
  <si>
    <t>التعداد</t>
  </si>
  <si>
    <t>التلاميذ الغائبون</t>
  </si>
  <si>
    <t xml:space="preserve">                                                            </t>
  </si>
  <si>
    <t xml:space="preserve">                                             </t>
  </si>
  <si>
    <t>الرقم</t>
  </si>
  <si>
    <t>اللقب  و الإسم</t>
  </si>
  <si>
    <t>القسم</t>
  </si>
  <si>
    <t>الصفة</t>
  </si>
  <si>
    <t>تاريخ الغياب</t>
  </si>
  <si>
    <t>إشعار1</t>
  </si>
  <si>
    <t>إشعار2</t>
  </si>
  <si>
    <t>إعذار</t>
  </si>
  <si>
    <t>شطب</t>
  </si>
  <si>
    <t>ملاحظة</t>
  </si>
  <si>
    <t>أ</t>
  </si>
  <si>
    <t>ملاحظات و اقتراحات مستشار التربية</t>
  </si>
  <si>
    <t>الزيارات</t>
  </si>
  <si>
    <t>العيادة</t>
  </si>
  <si>
    <t>اسم المريض:</t>
  </si>
  <si>
    <t>اسم المرافق</t>
  </si>
  <si>
    <t>س الذهاب:..9.30</t>
  </si>
  <si>
    <r>
      <t>س الإياب:</t>
    </r>
    <r>
      <rPr>
        <sz val="8"/>
        <color indexed="8"/>
        <rFont val="AF_Hijaz"/>
        <charset val="178"/>
      </rPr>
      <t>.</t>
    </r>
  </si>
  <si>
    <t>الحوادث</t>
  </si>
  <si>
    <t>الدخول في أول أكتوبر</t>
  </si>
  <si>
    <t>مجموع الغيابات</t>
  </si>
  <si>
    <t>الحاضرون</t>
  </si>
  <si>
    <t>نسبة الغياب</t>
  </si>
  <si>
    <t>الخروج</t>
  </si>
  <si>
    <t>الأساتذة</t>
  </si>
  <si>
    <t xml:space="preserve">الدخول  </t>
  </si>
  <si>
    <t>المشرفون</t>
  </si>
  <si>
    <t>التلاميذ</t>
  </si>
  <si>
    <t>مستشار التربية</t>
  </si>
  <si>
    <t>ملاحظات مدير المتوسطة</t>
  </si>
  <si>
    <t>مدير المؤسسة</t>
  </si>
  <si>
    <t>الإمضاء</t>
  </si>
  <si>
    <t>يرجى كتابة اسم المؤسسة</t>
  </si>
  <si>
    <t>المستوى</t>
  </si>
  <si>
    <t xml:space="preserve">الأقسام </t>
  </si>
  <si>
    <t>عدد التلاميذ</t>
  </si>
  <si>
    <t xml:space="preserve">عدد أعوان التربية </t>
  </si>
  <si>
    <t xml:space="preserve">أرجو إدخال جميع المعلومات </t>
  </si>
  <si>
    <t>1 متوسط</t>
  </si>
  <si>
    <t>رياضيات</t>
  </si>
  <si>
    <t>الاقسام و الاساتذة و عدد تلاميذ كل قسم</t>
  </si>
  <si>
    <t>2 متوسط</t>
  </si>
  <si>
    <t>فرنسية</t>
  </si>
  <si>
    <t>3متوسط</t>
  </si>
  <si>
    <t xml:space="preserve">إنجليزية </t>
  </si>
  <si>
    <t>4 متوسط</t>
  </si>
  <si>
    <t>خ</t>
  </si>
  <si>
    <t xml:space="preserve">ع طبيعية </t>
  </si>
  <si>
    <t>ن</t>
  </si>
  <si>
    <t>ع تكنولوجيا</t>
  </si>
  <si>
    <t>ت بدنية</t>
  </si>
  <si>
    <t>3م3</t>
  </si>
  <si>
    <t>4م1</t>
  </si>
  <si>
    <t>4م2</t>
  </si>
  <si>
    <t>...................................................................................................................................</t>
  </si>
  <si>
    <t>مجموع</t>
  </si>
  <si>
    <t>مجموع.ع</t>
  </si>
  <si>
    <t xml:space="preserve">                 </t>
  </si>
  <si>
    <t>الأحد</t>
  </si>
  <si>
    <t>قائمة التلاميذ</t>
  </si>
  <si>
    <t>09-08</t>
  </si>
  <si>
    <t>10-09</t>
  </si>
  <si>
    <t>11-10</t>
  </si>
  <si>
    <t>12-11</t>
  </si>
  <si>
    <t>14 -13</t>
  </si>
  <si>
    <t>15 -14</t>
  </si>
  <si>
    <t>1م1</t>
  </si>
  <si>
    <t>1م2</t>
  </si>
  <si>
    <t>16 -15</t>
  </si>
  <si>
    <t>استدراك</t>
  </si>
  <si>
    <t xml:space="preserve">ملاحظات </t>
  </si>
  <si>
    <t>منصب شاغر</t>
  </si>
  <si>
    <t>الجنس</t>
  </si>
  <si>
    <t>الاستفادة من المطعم المدرس</t>
  </si>
  <si>
    <t>اجتماعيات</t>
  </si>
  <si>
    <t xml:space="preserve">النصف الداخلي:          </t>
  </si>
  <si>
    <t>غيابات التلاميذ و ظروف الإطعام:</t>
  </si>
  <si>
    <t>ذكور</t>
  </si>
  <si>
    <t>إناث</t>
  </si>
  <si>
    <t>الوجبة المقدمــة</t>
  </si>
  <si>
    <t>ملاحظات</t>
  </si>
  <si>
    <t>الحــاضرون</t>
  </si>
  <si>
    <t>الغائبــون</t>
  </si>
  <si>
    <t>عن المطعم</t>
  </si>
  <si>
    <t>صباحا</t>
  </si>
  <si>
    <t>اللقب والاسم</t>
  </si>
  <si>
    <t>-غيابات و تأخرات مشرفي التربية</t>
  </si>
  <si>
    <t>رقم</t>
  </si>
  <si>
    <t>مساء</t>
  </si>
  <si>
    <t>المؤطر</t>
  </si>
  <si>
    <t>22/059/2024</t>
  </si>
  <si>
    <t>1م3</t>
  </si>
  <si>
    <t>متوسطة غيلاس أحمد بن عبدالقادر *غروس*</t>
  </si>
  <si>
    <t>1م4</t>
  </si>
  <si>
    <t>1م5</t>
  </si>
  <si>
    <t>2م3</t>
  </si>
  <si>
    <t>2م4</t>
  </si>
  <si>
    <t>4م3</t>
  </si>
  <si>
    <t>قائمة الأساتدة</t>
  </si>
  <si>
    <t>غرابلي بن عيسى</t>
  </si>
  <si>
    <t>فتاح صفيان</t>
  </si>
  <si>
    <t>تهامي صادق</t>
  </si>
  <si>
    <t>بن ديدة بغدادي</t>
  </si>
  <si>
    <t>علي ناوي</t>
  </si>
  <si>
    <t>حميدي عبدالغاني</t>
  </si>
  <si>
    <t>عبو خديجة</t>
  </si>
  <si>
    <t>غرابلي أحلام</t>
  </si>
  <si>
    <t>مزيان خديجة</t>
  </si>
  <si>
    <t>شاعر صبرينة</t>
  </si>
  <si>
    <t>ولدويس صارة</t>
  </si>
  <si>
    <t>شريف وهيبة</t>
  </si>
  <si>
    <t>فرنسية 4</t>
  </si>
  <si>
    <t>شاوي رشيدة</t>
  </si>
  <si>
    <t>شيبان فوزية</t>
  </si>
  <si>
    <t>بودالي خديجة</t>
  </si>
  <si>
    <t>زيري عمر</t>
  </si>
  <si>
    <t>مزيان خيرة</t>
  </si>
  <si>
    <t>غرابلي خيرة</t>
  </si>
  <si>
    <t>غرابلي محمد</t>
  </si>
  <si>
    <t>مقدم أمينة</t>
  </si>
  <si>
    <t>فارس حياة</t>
  </si>
  <si>
    <t>فكار محمد</t>
  </si>
  <si>
    <t>مقنانة وفاء</t>
  </si>
  <si>
    <t>مختاري هواري</t>
  </si>
  <si>
    <t>نكروف أمينة</t>
  </si>
  <si>
    <t>ناوي طيب</t>
  </si>
  <si>
    <t>باهي هديل</t>
  </si>
  <si>
    <t>سمار رضوان</t>
  </si>
  <si>
    <t>بوسلاح نوح</t>
  </si>
  <si>
    <t>غيلاس خلود</t>
  </si>
  <si>
    <t>بن نجمة حاج محمد عيسى</t>
  </si>
  <si>
    <t>مزيان إيمان</t>
  </si>
  <si>
    <t>غرابلي اسماعيل</t>
  </si>
  <si>
    <t>ادريسي محمد</t>
  </si>
  <si>
    <t>سمار البشير</t>
  </si>
  <si>
    <t>غرابلي شيماء</t>
  </si>
  <si>
    <t>خلوات عكاشة</t>
  </si>
  <si>
    <t>مقنانة هند</t>
  </si>
  <si>
    <t>بلخوجة ميلود</t>
  </si>
  <si>
    <t>مرداسي محمد الأمين</t>
  </si>
  <si>
    <t>خلوات ميمون</t>
  </si>
  <si>
    <t>بلخوجة قادة</t>
  </si>
  <si>
    <t>مقناني علي</t>
  </si>
  <si>
    <t>قروجي هاجر</t>
  </si>
  <si>
    <t>مقنانة فؤاد</t>
  </si>
  <si>
    <t>بطيوي محمد</t>
  </si>
  <si>
    <t>سمار فاتح ياسين</t>
  </si>
  <si>
    <t>عالم مريم</t>
  </si>
  <si>
    <t>شاوي فرح</t>
  </si>
  <si>
    <t>بن عيسى فاطمة</t>
  </si>
  <si>
    <t>شويطح رضوان</t>
  </si>
  <si>
    <t>شاوي سعيد</t>
  </si>
  <si>
    <t>بودالي رحيل قطر الندى</t>
  </si>
  <si>
    <t>سمار رفيق كرابشي</t>
  </si>
  <si>
    <t>سمار خالد</t>
  </si>
  <si>
    <t>أمير شهيناز</t>
  </si>
  <si>
    <t>بلخوجة عبد الناصر</t>
  </si>
  <si>
    <t>بن عيسى ميمون</t>
  </si>
  <si>
    <t>ادريسي عبدالعزيز</t>
  </si>
  <si>
    <t>خياط رهف</t>
  </si>
  <si>
    <t>بودالي نور الإسلام</t>
  </si>
  <si>
    <t>أمير عمار</t>
  </si>
  <si>
    <t>حريزي عبدالقادر</t>
  </si>
  <si>
    <t>غرابلي ملاك</t>
  </si>
  <si>
    <t>غيلاسي يوسف الصديق</t>
  </si>
  <si>
    <t>مقناني ميمون</t>
  </si>
  <si>
    <t>بلخوجة عز الدين</t>
  </si>
  <si>
    <t>مغربي بلحول</t>
  </si>
  <si>
    <t>مقنانة عمر الفاروق</t>
  </si>
  <si>
    <t>مقنانة شمس الدين</t>
  </si>
  <si>
    <t>لعراجي ملاك</t>
  </si>
  <si>
    <t>مقنانة حسين</t>
  </si>
  <si>
    <t>شاوي مختار</t>
  </si>
  <si>
    <t>خلوات ياسين</t>
  </si>
  <si>
    <t>بن عيسى نور الدين</t>
  </si>
  <si>
    <t>غرابلي رانية</t>
  </si>
  <si>
    <t>شاوي خديجة</t>
  </si>
  <si>
    <t>مقنانة أيوب</t>
  </si>
  <si>
    <t>خلوات علي</t>
  </si>
  <si>
    <t>شاوي أية</t>
  </si>
  <si>
    <t>بالطير دعاء</t>
  </si>
  <si>
    <t>زروالي فاطمة</t>
  </si>
  <si>
    <t>زروالي زوليخة</t>
  </si>
  <si>
    <t>نكروف سعدية</t>
  </si>
  <si>
    <t>بلخوجة نجادي</t>
  </si>
  <si>
    <t>بن ديدة ياسين</t>
  </si>
  <si>
    <t>شاوي فتحية</t>
  </si>
  <si>
    <t>شويرف فاطمة الزهراء</t>
  </si>
  <si>
    <t>بن عيسى علي موسى</t>
  </si>
  <si>
    <t>سمار صلاح الدين</t>
  </si>
  <si>
    <t>بن عيسى شيماء</t>
  </si>
  <si>
    <t>فكار أحمد</t>
  </si>
  <si>
    <t>شاوي مريم</t>
  </si>
  <si>
    <t>زروالي عبد القادر</t>
  </si>
  <si>
    <t>مزيان يونس</t>
  </si>
  <si>
    <t>غرابلي حنان</t>
  </si>
  <si>
    <t>بن نجمة يونس</t>
  </si>
  <si>
    <t>شويطح مريم</t>
  </si>
  <si>
    <t>مزيان ياسين</t>
  </si>
  <si>
    <t>قورشال زلماط عبد النور</t>
  </si>
  <si>
    <t>بلخوجة موزيان</t>
  </si>
  <si>
    <t>شويطح فاطمة</t>
  </si>
  <si>
    <t>بن نجمة محمد</t>
  </si>
  <si>
    <t>بدة بن عيسى</t>
  </si>
  <si>
    <t>بودالي ريتاج عائشة</t>
  </si>
  <si>
    <t>فاطمي عبد المجيد</t>
  </si>
  <si>
    <t>بن عيسى أحمد</t>
  </si>
  <si>
    <t>بن عيسى ياسر</t>
  </si>
  <si>
    <t>شويطح مرام عائشة</t>
  </si>
  <si>
    <t>غيلاسي معاذ</t>
  </si>
  <si>
    <t>شاوي إيمان</t>
  </si>
  <si>
    <t>ادريسي محمد الأمين</t>
  </si>
  <si>
    <t>مقنانة ريتاج مختارية</t>
  </si>
  <si>
    <t>بلخوجة هجيرة</t>
  </si>
  <si>
    <t>بودالي صهيب محمد</t>
  </si>
  <si>
    <t>شويطح ايناس</t>
  </si>
  <si>
    <t>غيلاسي هدية الرحمان</t>
  </si>
  <si>
    <t>بن عيسى مروى</t>
  </si>
  <si>
    <t>سمار سعدية</t>
  </si>
  <si>
    <t>زروالي حورية</t>
  </si>
  <si>
    <t>فكار منصف</t>
  </si>
  <si>
    <t>بلخوجة سعد الدين نصر الدين</t>
  </si>
  <si>
    <t>خيال يوسف</t>
  </si>
  <si>
    <t>شاوي علي</t>
  </si>
  <si>
    <t>رفاس أحمد مصطفى</t>
  </si>
  <si>
    <t>بن عيسى بلال</t>
  </si>
  <si>
    <t>بن ناعمة بن عيسى</t>
  </si>
  <si>
    <t>تهامي الطيب</t>
  </si>
  <si>
    <t>قروج محمد الهادي</t>
  </si>
  <si>
    <t>بن عياد محمد الامين</t>
  </si>
  <si>
    <t>بلخوجة جيلالي</t>
  </si>
  <si>
    <t>خلوات بن فريحة عبد الحق</t>
  </si>
  <si>
    <t>وزقير قادة</t>
  </si>
  <si>
    <t>معاش عبد الله</t>
  </si>
  <si>
    <t>خلوات ياسين عبدالسلام</t>
  </si>
  <si>
    <t>غيلاسي أيهم لؤي</t>
  </si>
  <si>
    <t>سمار بلجيلالي</t>
  </si>
  <si>
    <t>بغداد قادة</t>
  </si>
  <si>
    <t>سمار لعلى</t>
  </si>
  <si>
    <t>غيلاسي يوسف رزق الله</t>
  </si>
  <si>
    <t>مقناني طه عبد النور</t>
  </si>
  <si>
    <t>خياط حذيفة</t>
  </si>
  <si>
    <t>شاوي منال</t>
  </si>
  <si>
    <t>شاوي ملاك</t>
  </si>
  <si>
    <t>سمار فدوى</t>
  </si>
  <si>
    <t>زياني فرح</t>
  </si>
  <si>
    <t>ادريسي نورهان</t>
  </si>
  <si>
    <t>بلخوجة وفاء</t>
  </si>
  <si>
    <t>أمير عائشة</t>
  </si>
  <si>
    <t>صديق أيوب</t>
  </si>
  <si>
    <t>مفتاح رابحة</t>
  </si>
  <si>
    <t>بغداد خولة</t>
  </si>
  <si>
    <t>شاوي فاطمة</t>
  </si>
  <si>
    <t>خياط سلسبيل</t>
  </si>
  <si>
    <t>مقنانة هبة</t>
  </si>
  <si>
    <t>خلوات آية سلسبيل</t>
  </si>
  <si>
    <t>سمار تاج الدين</t>
  </si>
  <si>
    <t>شويطح محمد</t>
  </si>
  <si>
    <t>غيلاس يوسف عبد الصمد</t>
  </si>
  <si>
    <t>سمار حليمة</t>
  </si>
  <si>
    <t>غرابلي خديجة</t>
  </si>
  <si>
    <t>غيلاس اسلام ناصر</t>
  </si>
  <si>
    <t>بودالي نبية</t>
  </si>
  <si>
    <t>غزال خيرة</t>
  </si>
  <si>
    <t>بن ديدة مخلوف</t>
  </si>
  <si>
    <t>عبو عماد</t>
  </si>
  <si>
    <t>سمار حياة</t>
  </si>
  <si>
    <t>بوزويرة يوسف</t>
  </si>
  <si>
    <t>مقنانة حنان</t>
  </si>
  <si>
    <t>سعدي زكريا</t>
  </si>
  <si>
    <t>بن عيسى أسامة</t>
  </si>
  <si>
    <t>شويطح إيمان مريم</t>
  </si>
  <si>
    <t>بلخوجة سعيد</t>
  </si>
  <si>
    <t>بن عيسى غزلان</t>
  </si>
  <si>
    <t>سمار ياسر</t>
  </si>
  <si>
    <t>معاش محمد عبد العزيز</t>
  </si>
  <si>
    <t>مقنانة هاجر</t>
  </si>
  <si>
    <t>زروالي فاطمة الزهراء</t>
  </si>
  <si>
    <t>نمر أسماء</t>
  </si>
  <si>
    <t>بن نجمة إكرام</t>
  </si>
  <si>
    <t>بن عيسى نجم الدين بن علي</t>
  </si>
  <si>
    <t>صديقي ميلود</t>
  </si>
  <si>
    <t>خياط بختةاماني</t>
  </si>
  <si>
    <t>زروالي بشرى</t>
  </si>
  <si>
    <t>زروالي أحمد</t>
  </si>
  <si>
    <t>بوعطار عبد القادر</t>
  </si>
  <si>
    <t>نكروف ناير</t>
  </si>
  <si>
    <t>ياهي عبد المغيث</t>
  </si>
  <si>
    <t>بودالي محمد ياسين</t>
  </si>
  <si>
    <t>رفاس شمس الدين</t>
  </si>
  <si>
    <t>بوقاسم منور</t>
  </si>
  <si>
    <t>غيلاسي فاطيمة الزهراء</t>
  </si>
  <si>
    <t>غرابلي قادة</t>
  </si>
  <si>
    <t>سمار أيوب</t>
  </si>
  <si>
    <t>مقنانة عز الدين</t>
  </si>
  <si>
    <t>شرود محمد وليد</t>
  </si>
  <si>
    <t>غزال بلحول</t>
  </si>
  <si>
    <t>سمار عبد الرحمان</t>
  </si>
  <si>
    <t>رفاس مراد</t>
  </si>
  <si>
    <t>شاوي سعد الله</t>
  </si>
  <si>
    <t>بطيوي شيماء</t>
  </si>
  <si>
    <t>بن ديدة بلحول</t>
  </si>
  <si>
    <t>شاوي سعيد البشير</t>
  </si>
  <si>
    <t>غرابلي عبد المؤمن</t>
  </si>
  <si>
    <t>تهامي آسيا</t>
  </si>
  <si>
    <t>شويطح مصطفى عبدالجليل</t>
  </si>
  <si>
    <t>بوهنة سهام</t>
  </si>
  <si>
    <t>بن عيسى مريم الباتول</t>
  </si>
  <si>
    <t>شويطح خديجة</t>
  </si>
  <si>
    <t>بودالي مخطارية</t>
  </si>
  <si>
    <t>بن عيسى خولة</t>
  </si>
  <si>
    <t>بوهنة فتحي</t>
  </si>
  <si>
    <t>زروالي زينب</t>
  </si>
  <si>
    <t>مقنانة حياة</t>
  </si>
  <si>
    <t>بليل خديجة</t>
  </si>
  <si>
    <t>بلخوجة سهام ابتسام</t>
  </si>
  <si>
    <t>بن زايخ عبير</t>
  </si>
  <si>
    <t>عالم بشرى</t>
  </si>
  <si>
    <t>غيلاسي نورس وئام</t>
  </si>
  <si>
    <t>سمار حمزة</t>
  </si>
  <si>
    <t>غرابلي شهرة</t>
  </si>
  <si>
    <t>غرابلي كنزة</t>
  </si>
  <si>
    <t>شاوي سعاد</t>
  </si>
  <si>
    <t>زروالي نصر الدين</t>
  </si>
  <si>
    <t>بليل إلهام</t>
  </si>
  <si>
    <t>بن سالم سارة</t>
  </si>
  <si>
    <t>بوزويرة نسرين</t>
  </si>
  <si>
    <t>بغداد اناهيد</t>
  </si>
  <si>
    <t>بن عيسى سفيان</t>
  </si>
  <si>
    <t>شاوي سلسبيل سهلة</t>
  </si>
  <si>
    <t>تربح أمينة</t>
  </si>
  <si>
    <t>بوهني محمد ياسر</t>
  </si>
  <si>
    <t>خلوات الياس عبد الرحمن</t>
  </si>
  <si>
    <t>بلخوجة إسلام مصطفى</t>
  </si>
  <si>
    <t>مسعود أحمد</t>
  </si>
  <si>
    <t>أمير عكاشة</t>
  </si>
  <si>
    <t>سمار ياسين</t>
  </si>
  <si>
    <t>بلخوجة محمد</t>
  </si>
  <si>
    <t>إدريسي توفيق</t>
  </si>
  <si>
    <t>مزيان عبد الرحمان</t>
  </si>
  <si>
    <t>شاوي أحمد مهنان</t>
  </si>
  <si>
    <t>بوقاسم توفيق</t>
  </si>
  <si>
    <t>بوهنة حبيب</t>
  </si>
  <si>
    <t>حرير محمد</t>
  </si>
  <si>
    <t>بوهنة أيمن</t>
  </si>
  <si>
    <t>وزقير مايا</t>
  </si>
  <si>
    <t>مزيان فدوى</t>
  </si>
  <si>
    <t>شويرف محمد</t>
  </si>
  <si>
    <t>بوهنة خولة</t>
  </si>
  <si>
    <t>فاطمي محمد إسلام</t>
  </si>
  <si>
    <t>مزيان علي</t>
  </si>
  <si>
    <t>شاوي حنان</t>
  </si>
  <si>
    <t>ادريسي فاطيمة الزهراء</t>
  </si>
  <si>
    <t>بوهنة بشرة</t>
  </si>
  <si>
    <t>بلقاسم كوثر</t>
  </si>
  <si>
    <t>شاوي محمد</t>
  </si>
  <si>
    <t>بودالي أحمد</t>
  </si>
  <si>
    <t>غيلاسي ابراهيم الخليل</t>
  </si>
  <si>
    <t>سمار اسامة</t>
  </si>
  <si>
    <t>زروالي عبد الرحمان</t>
  </si>
  <si>
    <t>غيلاسي نسرين</t>
  </si>
  <si>
    <t>بن عيسى إيمان</t>
  </si>
  <si>
    <t>بن عيسى بختة ياسمين</t>
  </si>
  <si>
    <t>شاوي شيماء</t>
  </si>
  <si>
    <t>قروج زهيرة</t>
  </si>
  <si>
    <t>سمار ملوكة فريال</t>
  </si>
  <si>
    <t>شويطح سيدأحمد حبيب</t>
  </si>
  <si>
    <t>خياط عبد الجليل</t>
  </si>
  <si>
    <t>بن عيسى شهر الدين</t>
  </si>
  <si>
    <t>زروالي ريان صهيب</t>
  </si>
  <si>
    <t>بن ديدة آية</t>
  </si>
  <si>
    <t>زروالي مروة</t>
  </si>
  <si>
    <t>مزيان العيد</t>
  </si>
  <si>
    <t>تهامي آلاء</t>
  </si>
  <si>
    <t>دلموجي عثمان</t>
  </si>
  <si>
    <t>مقنانة خليل مراد</t>
  </si>
  <si>
    <t>فكار مرسلي</t>
  </si>
  <si>
    <t>نمر رقية نورهان</t>
  </si>
  <si>
    <t>سعادة عبد الرؤوف</t>
  </si>
  <si>
    <t>زروالي يوسف</t>
  </si>
  <si>
    <t>مزيان عثمان</t>
  </si>
  <si>
    <t>مقنانة محمد</t>
  </si>
  <si>
    <t>جاوزي عز الدين</t>
  </si>
  <si>
    <t>شاوي سالم</t>
  </si>
  <si>
    <t>مقنانة نوال</t>
  </si>
  <si>
    <t>نمر صالح الدين</t>
  </si>
  <si>
    <t>شاوي مهدي</t>
  </si>
  <si>
    <t>شاوي رشيد</t>
  </si>
  <si>
    <t>خلوات حورية</t>
  </si>
  <si>
    <t>مقنانة محمد الأمين</t>
  </si>
  <si>
    <t>نمر إلهام</t>
  </si>
  <si>
    <t>سمار شيماء</t>
  </si>
  <si>
    <t>شاوي بن عيسى</t>
  </si>
  <si>
    <t>بليل هدى</t>
  </si>
  <si>
    <t>غيلاسي مروى</t>
  </si>
  <si>
    <t>سعادة أحمد</t>
  </si>
  <si>
    <t>جاوزي أمينة مريم</t>
  </si>
  <si>
    <t>زروالي أشواق</t>
  </si>
  <si>
    <t>بوسلاح حياة</t>
  </si>
  <si>
    <t>بن ناعمة عبد الكريم</t>
  </si>
  <si>
    <t>بغداد سميرة</t>
  </si>
  <si>
    <t>مقنانة نور الهدى</t>
  </si>
  <si>
    <t>سعادة نور الهدى</t>
  </si>
  <si>
    <t>بوقاسم عبد النور</t>
  </si>
  <si>
    <t>بن ناعمة مرام</t>
  </si>
  <si>
    <t>عبد الرحمان فاطمة الزهراء</t>
  </si>
  <si>
    <t>رفاس مرام</t>
  </si>
  <si>
    <t>خلوات منال</t>
  </si>
  <si>
    <t>حرير بوبكر</t>
  </si>
  <si>
    <t>بودالي فطيمة</t>
  </si>
  <si>
    <t>نمر أمينة روميساء</t>
  </si>
  <si>
    <t>غرابلي أيوب</t>
  </si>
  <si>
    <t>حجاج آدم</t>
  </si>
  <si>
    <t>بودالي العربي</t>
  </si>
  <si>
    <t>إدريسي مروان</t>
  </si>
  <si>
    <t>غيلاسي محمد عبد الاله</t>
  </si>
  <si>
    <t>بلخوجة زكريا</t>
  </si>
  <si>
    <t>بن عيسى محمد امين</t>
  </si>
  <si>
    <t>شاوي عبد الفتاح جيلالي</t>
  </si>
  <si>
    <t>سمار جمال عبد الباسط</t>
  </si>
  <si>
    <t>خلوات سيد أحمد</t>
  </si>
  <si>
    <t>بن عيسى لخضر إلياس عبد النور</t>
  </si>
  <si>
    <t>مقنانة جيلالي</t>
  </si>
  <si>
    <t>مقناني فؤاد</t>
  </si>
  <si>
    <t>بوهنة أمال</t>
  </si>
  <si>
    <t>غيلاسي لبنى</t>
  </si>
  <si>
    <t>بن نجمة مريم</t>
  </si>
  <si>
    <t>بلخوجة عبد الهادي محمد</t>
  </si>
  <si>
    <t>سعادة محمد الأمين</t>
  </si>
  <si>
    <t>سمار مختار</t>
  </si>
  <si>
    <t>غرابلي ايمان</t>
  </si>
  <si>
    <t>غريبي أم الجيلالي</t>
  </si>
  <si>
    <t>بن ناعمة كريم</t>
  </si>
  <si>
    <t>مقنانة فاطمة الزهراء</t>
  </si>
  <si>
    <t>مقنانة سامية</t>
  </si>
  <si>
    <t>غرابلي محمد الأمير حبيب</t>
  </si>
  <si>
    <t>خيال أية</t>
  </si>
  <si>
    <t>تهامي حمزة عبد القادر</t>
  </si>
  <si>
    <t>بدة كلتومة</t>
  </si>
  <si>
    <t>غيلاس منير</t>
  </si>
  <si>
    <t>بوهنة نور الهدى</t>
  </si>
  <si>
    <t>شاوي هديل</t>
  </si>
  <si>
    <t>سمار محمد ميلود</t>
  </si>
  <si>
    <t>بوهني محمد</t>
  </si>
  <si>
    <t>غرابلي فؤاد عبد القادر</t>
  </si>
  <si>
    <t>مقنانة حسام</t>
  </si>
  <si>
    <t>بغداد محمد سيف الإسلام</t>
  </si>
  <si>
    <t>سمار سعيد عبد الحق</t>
  </si>
  <si>
    <t>غرابلي يونس زكريا</t>
  </si>
  <si>
    <t>بن عيسى عبد الحميد</t>
  </si>
  <si>
    <t>غيلاسي مريم</t>
  </si>
  <si>
    <t>بودالي شهناز</t>
  </si>
  <si>
    <t>ادريسي فريال</t>
  </si>
  <si>
    <t>بلحرش هبة</t>
  </si>
  <si>
    <t>بلخوجة شيماء</t>
  </si>
  <si>
    <t>سمار نورالهدى</t>
  </si>
  <si>
    <t>سمار بن عومر</t>
  </si>
  <si>
    <t>بلخوجة أحمد</t>
  </si>
  <si>
    <t>قروج أسامة</t>
  </si>
  <si>
    <t>بودالي ابراهيم</t>
  </si>
  <si>
    <t>سمار جابر</t>
  </si>
  <si>
    <t>سعادة أمينة</t>
  </si>
  <si>
    <t>بلخوجة عبير مسعودة</t>
  </si>
  <si>
    <t>بودالي هديل</t>
  </si>
  <si>
    <t>بن عيسى عبد الصمد</t>
  </si>
  <si>
    <t>رفاس أحمد</t>
  </si>
  <si>
    <t>شرود نسيمة</t>
  </si>
  <si>
    <t>سعادة فتيحة</t>
  </si>
  <si>
    <t>شاوي عينونة نفيسة</t>
  </si>
  <si>
    <t>غرابلي امينة فرح</t>
  </si>
  <si>
    <t>سعدي عائشة</t>
  </si>
  <si>
    <t>خياط رميسة</t>
  </si>
  <si>
    <t>بن ناعمة علاء الدين حميدة</t>
  </si>
  <si>
    <t>حمدوش نوح</t>
  </si>
  <si>
    <t>صديقي سيد أحمد</t>
  </si>
  <si>
    <t>بوعطار عبد الرحيم</t>
  </si>
  <si>
    <t>سمار توفيق</t>
  </si>
  <si>
    <t>معاش لقمان الحكيم</t>
  </si>
  <si>
    <t>بلخوجة عبد النور</t>
  </si>
  <si>
    <t>قروج عائشة</t>
  </si>
  <si>
    <t>مفتاح مرسلي</t>
  </si>
  <si>
    <t>قروج علي</t>
  </si>
  <si>
    <t>خلوات يمينة</t>
  </si>
  <si>
    <t>بن عيسى محمد الأمين</t>
  </si>
  <si>
    <t>سعدي خديجة منال</t>
  </si>
  <si>
    <t>بن عيسى وليد</t>
  </si>
  <si>
    <t>معاش علي</t>
  </si>
  <si>
    <t>معاش محمد الامين</t>
  </si>
  <si>
    <t>خيال رشيد</t>
  </si>
  <si>
    <t>غيلاسي عبد الحق</t>
  </si>
  <si>
    <t>بغداد فريال</t>
  </si>
  <si>
    <t>بن ناعمة فتيحة</t>
  </si>
  <si>
    <t>غيلاس ندى</t>
  </si>
  <si>
    <t>شاوي حياة</t>
  </si>
  <si>
    <t>بن عيسى زينب منال</t>
  </si>
  <si>
    <t>شاوي سهام</t>
  </si>
  <si>
    <t>خلوات صهيب</t>
  </si>
  <si>
    <t>سمار محمد</t>
  </si>
  <si>
    <t>شاوي منير</t>
  </si>
  <si>
    <t>نمر رفيق شهر الهادي</t>
  </si>
  <si>
    <t>نمر مروة</t>
  </si>
  <si>
    <t>غيلاسي ملاك</t>
  </si>
  <si>
    <t>إدريسي مروة</t>
  </si>
  <si>
    <t>غرابلي مراد</t>
  </si>
  <si>
    <t>شاوي هبة الرحمان</t>
  </si>
  <si>
    <t>بليل عبد النور</t>
  </si>
  <si>
    <t>بن عيسى خليل</t>
  </si>
  <si>
    <t>بلخوجة محمد ريان</t>
  </si>
  <si>
    <t>بلقاسم مكي عبد النور</t>
  </si>
  <si>
    <t>بن ديدة عالية</t>
  </si>
  <si>
    <t>قروج عبد النور</t>
  </si>
  <si>
    <t>خيال مروى</t>
  </si>
  <si>
    <t>مقنانة شهرزاد</t>
  </si>
  <si>
    <t>نكروف إيمان</t>
  </si>
  <si>
    <t>شاوي خديجة نسرين</t>
  </si>
  <si>
    <t>شاوي بلال</t>
  </si>
  <si>
    <t>بغداد عبد الحليم</t>
  </si>
  <si>
    <t>غزال محمد</t>
  </si>
  <si>
    <t>تهامي قادة العوني</t>
  </si>
  <si>
    <t>معاش عبد الجليل</t>
  </si>
  <si>
    <t>غيلاس محمد</t>
  </si>
  <si>
    <t>خلوات العربي</t>
  </si>
  <si>
    <t>حجاج محمد الأمين</t>
  </si>
  <si>
    <t>نمر هديل رفيدة</t>
  </si>
  <si>
    <t>مقنانة اسامة</t>
  </si>
  <si>
    <t>بوعطار يونس</t>
  </si>
  <si>
    <t>غيلاسي خولة</t>
  </si>
  <si>
    <t>بوهني سفيان</t>
  </si>
  <si>
    <t>غيلاسي عبدالرحمان</t>
  </si>
  <si>
    <t>بطيوي عبد الله</t>
  </si>
  <si>
    <t>بليل الحسين</t>
  </si>
  <si>
    <t>غيلاسي يونس الحبيب</t>
  </si>
  <si>
    <t>بغداد مختارية</t>
  </si>
  <si>
    <t>غيلاسي يمينة</t>
  </si>
  <si>
    <t>غيلاسي أسماء رحيمة</t>
  </si>
  <si>
    <t>زروالي أمينة</t>
  </si>
  <si>
    <t>شاوي ريمة</t>
  </si>
  <si>
    <t>غيلاسي شميسة اسمهان</t>
  </si>
  <si>
    <t>مشرور زهيرة</t>
  </si>
  <si>
    <t>شويطح ايمان</t>
  </si>
  <si>
    <t>غيلاس شيماء</t>
  </si>
  <si>
    <t>بن يعقوب يونس</t>
  </si>
  <si>
    <t>شويطح فوزية دعاء</t>
  </si>
  <si>
    <t>عالم عبد النور</t>
  </si>
  <si>
    <t>شاوي شيماء سعدية</t>
  </si>
  <si>
    <t>مقنانة ميمون</t>
  </si>
  <si>
    <t>بن ديدة سيد أحمد</t>
  </si>
  <si>
    <t>وزقير محمد</t>
  </si>
  <si>
    <t>بن عيسى ملاك</t>
  </si>
  <si>
    <t>جاوزي فاطيمة الزهرة</t>
  </si>
  <si>
    <t>غرابلي خولة</t>
  </si>
  <si>
    <t>بودالي أيمن</t>
  </si>
  <si>
    <t>قروج عبد القادر</t>
  </si>
  <si>
    <t>بوهني عائشة</t>
  </si>
  <si>
    <t>بن نجمة يوسف</t>
  </si>
  <si>
    <t>رفاس جمال</t>
  </si>
  <si>
    <t>بن عيسى مخلوف</t>
  </si>
  <si>
    <t>خلوات جميلة</t>
  </si>
  <si>
    <t>بن عيسى نور الهدى</t>
  </si>
  <si>
    <t>بلخوجة محمد الهادي</t>
  </si>
  <si>
    <t>بلخوجة أسامة</t>
  </si>
  <si>
    <t>بوهني بشيخ</t>
  </si>
  <si>
    <t>سمار محمد ياسين</t>
  </si>
  <si>
    <t>بودالي ملاك</t>
  </si>
  <si>
    <t>سمار خيرة</t>
  </si>
  <si>
    <t>شويطح فتح الله</t>
  </si>
  <si>
    <t>خياط سعيد</t>
  </si>
  <si>
    <t>شويطح سهام</t>
  </si>
  <si>
    <t>شاوي ابراهيم الخليل</t>
  </si>
  <si>
    <t>شاوي أمين الجيلالي</t>
  </si>
  <si>
    <t>فكار عبد القادر</t>
  </si>
  <si>
    <t>فكار أمين</t>
  </si>
  <si>
    <t>غرابلي نهاد اسماء</t>
  </si>
  <si>
    <t>مرداس حنان</t>
  </si>
  <si>
    <t>بن ناعمة محمد أمين</t>
  </si>
  <si>
    <t>بن ديدة خلود</t>
  </si>
  <si>
    <t>مقنانة مروة</t>
  </si>
  <si>
    <t>غيلاسي سيد احمد</t>
  </si>
  <si>
    <t>غيلاسي خديجة</t>
  </si>
  <si>
    <t>بدة وهيبة</t>
  </si>
  <si>
    <t>خلوات محمد عبد النور</t>
  </si>
  <si>
    <t>زروالي محمد</t>
  </si>
  <si>
    <t>بدة قادة</t>
  </si>
  <si>
    <t>بن عيسى هشام</t>
  </si>
  <si>
    <t>شاوي نعيمة</t>
  </si>
  <si>
    <t>باهي بلال</t>
  </si>
  <si>
    <t>أمير أحمد</t>
  </si>
  <si>
    <t>فكار طاهر</t>
  </si>
  <si>
    <t>بوسلاح عبد الإله</t>
  </si>
  <si>
    <t>بن ديدة بشرى</t>
  </si>
  <si>
    <t>بن نجمة سلسبيل خديجة</t>
  </si>
  <si>
    <t>تهامي بوطالب محمد</t>
  </si>
  <si>
    <t>مقنانة هوارية</t>
  </si>
  <si>
    <t>غرابلي عمار</t>
  </si>
  <si>
    <t>غيلاسي سارة</t>
  </si>
  <si>
    <t>سمار اسماء</t>
  </si>
  <si>
    <t>جاوزي سلاف</t>
  </si>
  <si>
    <t>بن ديدة نجاة</t>
  </si>
  <si>
    <t>سعادة قادة</t>
  </si>
  <si>
    <t>سمار فاطمة</t>
  </si>
  <si>
    <t>بن عيسى مصطفى أمين</t>
  </si>
  <si>
    <t>قروج مكي</t>
  </si>
  <si>
    <t>شويطح دعاء ملك</t>
  </si>
  <si>
    <t>حريزي إكرام</t>
  </si>
  <si>
    <t>غيلاسي لحسن</t>
  </si>
  <si>
    <t>مقنانة عبد الجليل</t>
  </si>
  <si>
    <t>غرابلي عبدالرحمان</t>
  </si>
  <si>
    <t>بلخوجة نورهان</t>
  </si>
  <si>
    <t>زروالي سهام</t>
  </si>
  <si>
    <t>مزيان كريمة</t>
  </si>
  <si>
    <t>غرابلي نريمان</t>
  </si>
  <si>
    <t>غيلاسي نور</t>
  </si>
  <si>
    <t>مقناني آية نورالهدى</t>
  </si>
  <si>
    <t>قروج آية</t>
  </si>
  <si>
    <t>جاوزي بشرى</t>
  </si>
  <si>
    <t>مقناني رضا</t>
  </si>
  <si>
    <t>نمر خليفة</t>
  </si>
  <si>
    <t>غيلاسي ميمون</t>
  </si>
  <si>
    <t>غيلاسي عبد الإله</t>
  </si>
  <si>
    <t>توهامي عبد الإله</t>
  </si>
  <si>
    <t>بن ديدة فوزية</t>
  </si>
  <si>
    <t>غيلاسي خيرة مروى</t>
  </si>
  <si>
    <t>سمار عبد الحميد</t>
  </si>
  <si>
    <t>سمار عبد القادر</t>
  </si>
  <si>
    <t>مرداس هشام</t>
  </si>
  <si>
    <t>شويطح مصطفى</t>
  </si>
  <si>
    <t>غيلاسي آية</t>
  </si>
  <si>
    <t>بوخاتم مختارية</t>
  </si>
  <si>
    <t>قروج شيماء</t>
  </si>
  <si>
    <t>بوسلاح سارة</t>
  </si>
  <si>
    <t>قروج خيرة</t>
  </si>
  <si>
    <t>قروج مرصلي</t>
  </si>
  <si>
    <t>مزيان محمد إسلام</t>
  </si>
  <si>
    <t>غيلاسي بسمة</t>
  </si>
  <si>
    <t>سمار جعفر</t>
  </si>
  <si>
    <t>بوهني دعاء</t>
  </si>
  <si>
    <t>بوقاسم أمينة</t>
  </si>
  <si>
    <t>شاوي أسامة</t>
  </si>
  <si>
    <t>غزال ملوكة</t>
  </si>
  <si>
    <t>بن عيسى جمعية</t>
  </si>
  <si>
    <t>زروالي إيمان</t>
  </si>
  <si>
    <t>سعادة خلود</t>
  </si>
  <si>
    <t>سعادة وليد</t>
  </si>
  <si>
    <t>صديق أيمن</t>
  </si>
  <si>
    <t>بودالي زهرة</t>
  </si>
  <si>
    <t>بلخوجة ملاك</t>
  </si>
  <si>
    <t>بلخوجة خيرة</t>
  </si>
  <si>
    <t>بنابي يمينة</t>
  </si>
  <si>
    <t>بن نجمة خولة</t>
  </si>
  <si>
    <t>غرابلي بلال</t>
  </si>
  <si>
    <t>غيلاسي أحمد</t>
  </si>
  <si>
    <t>سعادة محمد</t>
  </si>
  <si>
    <t>بوسلاح محمد ياسر</t>
  </si>
  <si>
    <t>معاش مصطفى</t>
  </si>
  <si>
    <t>غزال عبدالرحمان</t>
  </si>
  <si>
    <t>غيلاس عبد الرحمان</t>
  </si>
  <si>
    <t>بن عيسى موسى</t>
  </si>
  <si>
    <t>شاوي ميمون</t>
  </si>
  <si>
    <t>غرابلي هبة الرحمن</t>
  </si>
  <si>
    <t>خلوات ايمان بدرة</t>
  </si>
  <si>
    <t>باهي شهرة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</si>
</sst>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1010000]yyyy/mm/dd;@"/>
  </numFmts>
  <fonts count="61">
    <font>
      <sz val="11"/>
      <color theme="1"/>
      <name val="Calibri"/>
      <family val="2"/>
      <scheme val="minor"/>
    </font>
    <font>
      <b/>
      <sz val="11"/>
      <color theme="1"/>
      <name val="Calibri"/>
      <family val="2"/>
      <scheme val="minor"/>
    </font>
    <font>
      <sz val="10"/>
      <color theme="1"/>
      <name val="Calibri"/>
      <family val="2"/>
      <charset val="178"/>
      <scheme val="minor"/>
    </font>
    <font>
      <sz val="14"/>
      <color theme="1"/>
      <name val="ae_AlMateen"/>
      <family val="1"/>
    </font>
    <font>
      <b/>
      <sz val="14"/>
      <color theme="1"/>
      <name val="Calibri"/>
      <family val="2"/>
      <scheme val="minor"/>
    </font>
    <font>
      <sz val="12"/>
      <color theme="1"/>
      <name val="ae_AlMateen"/>
      <family val="1"/>
    </font>
    <font>
      <sz val="11"/>
      <color rgb="FFFF0000"/>
      <name val="ae_AlMateen"/>
      <family val="1"/>
    </font>
    <font>
      <sz val="12"/>
      <color rgb="FF002060"/>
      <name val="Bernard MT Condensed"/>
      <family val="1"/>
    </font>
    <font>
      <b/>
      <sz val="11"/>
      <color theme="1"/>
      <name val="ae_AlMateen"/>
      <charset val="178"/>
    </font>
    <font>
      <sz val="11"/>
      <color theme="1"/>
      <name val="ae_AlMateen"/>
      <family val="1"/>
    </font>
    <font>
      <sz val="12"/>
      <color theme="1"/>
      <name val="Bernard MT Condensed"/>
      <family val="1"/>
    </font>
    <font>
      <sz val="11"/>
      <color theme="1"/>
      <name val="Bernard MT Condensed"/>
      <family val="1"/>
    </font>
    <font>
      <sz val="11"/>
      <color theme="3" tint="0.39997558519241921"/>
      <name val="ae_AlMateen"/>
      <family val="1"/>
    </font>
    <font>
      <b/>
      <sz val="18"/>
      <color theme="1"/>
      <name val="ae_AlMateen"/>
      <charset val="178"/>
    </font>
    <font>
      <b/>
      <sz val="10"/>
      <color theme="1"/>
      <name val="Calibri"/>
      <family val="2"/>
      <scheme val="minor"/>
    </font>
    <font>
      <sz val="14"/>
      <color theme="1"/>
      <name val="Bernard MT Condensed"/>
      <family val="1"/>
    </font>
    <font>
      <sz val="10"/>
      <name val="Arial"/>
      <family val="2"/>
    </font>
    <font>
      <sz val="12"/>
      <color theme="1"/>
      <name val="Times New Roman"/>
      <family val="1"/>
    </font>
    <font>
      <b/>
      <sz val="10"/>
      <color rgb="FFFF0000"/>
      <name val="Bernard MT Condensed"/>
      <family val="1"/>
    </font>
    <font>
      <sz val="10"/>
      <color theme="1"/>
      <name val="Bernard MT Condensed"/>
      <family val="1"/>
    </font>
    <font>
      <b/>
      <sz val="10"/>
      <color rgb="FFFF0000"/>
      <name val="Calibri"/>
      <family val="2"/>
      <scheme val="minor"/>
    </font>
    <font>
      <b/>
      <sz val="10"/>
      <color theme="1"/>
      <name val="Calibri"/>
      <family val="2"/>
      <charset val="178"/>
      <scheme val="minor"/>
    </font>
    <font>
      <b/>
      <sz val="10"/>
      <color theme="1"/>
      <name val="Bernard MT Condensed"/>
      <family val="1"/>
    </font>
    <font>
      <b/>
      <sz val="12"/>
      <color theme="1"/>
      <name val="Calibri"/>
      <family val="2"/>
      <scheme val="minor"/>
    </font>
    <font>
      <sz val="9"/>
      <color theme="1"/>
      <name val="Calibri"/>
      <family val="2"/>
      <charset val="178"/>
      <scheme val="minor"/>
    </font>
    <font>
      <b/>
      <sz val="9"/>
      <color theme="1"/>
      <name val="Calibri"/>
      <family val="2"/>
      <scheme val="minor"/>
    </font>
    <font>
      <sz val="9"/>
      <color theme="1"/>
      <name val="Calibri"/>
      <family val="2"/>
      <scheme val="minor"/>
    </font>
    <font>
      <u val="double"/>
      <sz val="9"/>
      <color theme="1"/>
      <name val="Calibri"/>
      <family val="2"/>
      <charset val="178"/>
      <scheme val="minor"/>
    </font>
    <font>
      <b/>
      <sz val="11"/>
      <color theme="1"/>
      <name val="ae_Rasheeq"/>
      <charset val="178"/>
    </font>
    <font>
      <sz val="10"/>
      <color theme="1"/>
      <name val="ae_AlMateen"/>
      <family val="1"/>
    </font>
    <font>
      <sz val="11"/>
      <color theme="1"/>
      <name val="ae_Rasheeq"/>
      <family val="1"/>
    </font>
    <font>
      <sz val="9"/>
      <color theme="1"/>
      <name val="ae_AlMateen"/>
      <family val="1"/>
    </font>
    <font>
      <sz val="8"/>
      <color theme="1"/>
      <name val="Calibri"/>
      <family val="2"/>
      <scheme val="minor"/>
    </font>
    <font>
      <sz val="9"/>
      <color theme="1"/>
      <name val="ae_Rasheeq"/>
      <family val="1"/>
    </font>
    <font>
      <sz val="8"/>
      <color theme="1"/>
      <name val="ae_Rasheeq"/>
      <family val="1"/>
    </font>
    <font>
      <sz val="8"/>
      <color indexed="8"/>
      <name val="AF_Hijaz"/>
      <charset val="178"/>
    </font>
    <font>
      <b/>
      <sz val="8"/>
      <color indexed="81"/>
      <name val="Tahoma"/>
      <family val="2"/>
    </font>
    <font>
      <sz val="8"/>
      <color indexed="81"/>
      <name val="Tahoma"/>
      <family val="2"/>
    </font>
    <font>
      <sz val="20"/>
      <color theme="1"/>
      <name val="Calibri"/>
      <family val="2"/>
      <scheme val="minor"/>
    </font>
    <font>
      <sz val="14"/>
      <color theme="1"/>
      <name val="Calibri"/>
      <family val="2"/>
      <scheme val="minor"/>
    </font>
    <font>
      <b/>
      <sz val="22"/>
      <color theme="1"/>
      <name val="Calibri"/>
      <family val="2"/>
      <scheme val="minor"/>
    </font>
    <font>
      <sz val="10"/>
      <color indexed="8"/>
      <name val="Arial"/>
      <family val="2"/>
    </font>
    <font>
      <sz val="11"/>
      <color indexed="8"/>
      <name val="Arabic Transparent"/>
      <charset val="178"/>
    </font>
    <font>
      <sz val="14"/>
      <color theme="1"/>
      <name val="Times New Roman"/>
      <family val="1"/>
    </font>
    <font>
      <sz val="12"/>
      <color theme="1"/>
      <name val="Calibri"/>
      <family val="2"/>
      <scheme val="minor"/>
    </font>
    <font>
      <sz val="13"/>
      <color theme="1"/>
      <name val="Calibri"/>
      <family val="2"/>
      <scheme val="minor"/>
    </font>
    <font>
      <sz val="5"/>
      <color theme="1"/>
      <name val="Bernard MT Condensed"/>
      <family val="1"/>
    </font>
    <font>
      <b/>
      <sz val="11"/>
      <color theme="1"/>
      <name val="ae_AlMateen"/>
    </font>
    <font>
      <b/>
      <sz val="18"/>
      <name val="Arial"/>
      <family val="2"/>
    </font>
    <font>
      <b/>
      <sz val="14"/>
      <name val="Arial"/>
      <family val="2"/>
    </font>
    <font>
      <b/>
      <sz val="12"/>
      <name val="Arial"/>
      <family val="2"/>
    </font>
    <font>
      <sz val="11"/>
      <color theme="1"/>
      <name val="Calibri"/>
      <family val="2"/>
      <charset val="178"/>
      <scheme val="minor"/>
    </font>
    <font>
      <b/>
      <sz val="10"/>
      <color indexed="8"/>
      <name val="DejaVu Serif"/>
    </font>
    <font>
      <sz val="10"/>
      <color rgb="FFFF0000"/>
      <name val="Calibri"/>
      <family val="2"/>
      <charset val="178"/>
      <scheme val="minor"/>
    </font>
    <font>
      <sz val="8"/>
      <name val="Calibri"/>
      <family val="2"/>
      <scheme val="minor"/>
    </font>
    <font>
      <b/>
      <sz val="12"/>
      <color theme="1"/>
      <name val="ae_Rasheeq"/>
    </font>
    <font>
      <sz val="10"/>
      <color indexed="8"/>
      <name val="Arial"/>
      <family val="2"/>
    </font>
    <font>
      <sz val="11"/>
      <color indexed="8"/>
      <name val="Arial"/>
      <family val="2"/>
    </font>
    <font>
      <b/>
      <sz val="9"/>
      <color theme="0"/>
      <name val="Calibri"/>
      <family val="2"/>
      <scheme val="minor"/>
    </font>
    <font>
      <sz val="9"/>
      <color theme="0"/>
      <name val="Calibri"/>
      <family val="2"/>
      <scheme val="minor"/>
    </font>
    <font>
      <b/>
      <sz val="13"/>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F0000"/>
        <bgColor indexed="64"/>
      </patternFill>
    </fill>
    <fill>
      <patternFill patternType="solid">
        <fgColor theme="8" tint="0.79998168889431442"/>
        <bgColor indexed="64"/>
      </patternFill>
    </fill>
    <fill>
      <patternFill patternType="solid">
        <fgColor theme="2" tint="-0.249977111117893"/>
        <bgColor indexed="64"/>
      </patternFill>
    </fill>
  </fills>
  <borders count="7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right style="double">
        <color indexed="64"/>
      </right>
      <top/>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double">
        <color indexed="8"/>
      </left>
      <right style="double">
        <color indexed="8"/>
      </right>
      <top style="double">
        <color indexed="8"/>
      </top>
      <bottom style="double">
        <color indexed="8"/>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22"/>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6">
    <xf numFmtId="0" fontId="0" fillId="0" borderId="0"/>
    <xf numFmtId="0" fontId="16" fillId="0" borderId="0"/>
    <xf numFmtId="0" fontId="41" fillId="0" borderId="0"/>
    <xf numFmtId="0" fontId="51" fillId="0" borderId="0"/>
    <xf numFmtId="0" fontId="56" fillId="0" borderId="0"/>
    <xf numFmtId="0" fontId="56" fillId="0" borderId="0"/>
  </cellStyleXfs>
  <cellXfs count="295">
    <xf numFmtId="0" fontId="0" fillId="0" borderId="0" xfId="0"/>
    <xf numFmtId="0" fontId="2" fillId="0" borderId="0" xfId="0" applyFont="1"/>
    <xf numFmtId="0" fontId="4" fillId="0" borderId="0" xfId="0" applyFont="1"/>
    <xf numFmtId="0" fontId="8" fillId="0" borderId="0" xfId="0" applyFont="1"/>
    <xf numFmtId="0" fontId="11" fillId="0" borderId="0" xfId="0" applyFont="1" applyAlignment="1">
      <alignment horizontal="center"/>
    </xf>
    <xf numFmtId="0" fontId="12" fillId="0" borderId="0" xfId="0" applyFont="1"/>
    <xf numFmtId="0" fontId="11" fillId="0" borderId="0" xfId="0" applyFont="1"/>
    <xf numFmtId="0" fontId="13" fillId="0" borderId="0" xfId="0" applyFont="1" applyAlignment="1">
      <alignment horizontal="center" vertical="center"/>
    </xf>
    <xf numFmtId="0" fontId="2" fillId="0" borderId="11" xfId="0" applyFont="1" applyBorder="1"/>
    <xf numFmtId="0" fontId="14" fillId="0" borderId="19" xfId="0" applyFont="1" applyBorder="1" applyAlignment="1">
      <alignment horizontal="center"/>
    </xf>
    <xf numFmtId="0" fontId="14" fillId="0" borderId="20" xfId="0" applyFont="1" applyBorder="1" applyAlignment="1">
      <alignment horizont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3" xfId="0" applyFont="1" applyBorder="1" applyAlignment="1">
      <alignment horizontal="center"/>
    </xf>
    <xf numFmtId="0" fontId="14" fillId="0" borderId="24" xfId="0" applyFont="1" applyBorder="1" applyAlignment="1">
      <alignment horizontal="center"/>
    </xf>
    <xf numFmtId="0" fontId="14" fillId="0" borderId="17" xfId="0" applyFont="1" applyBorder="1" applyAlignment="1">
      <alignment horizontal="center"/>
    </xf>
    <xf numFmtId="0" fontId="14" fillId="0" borderId="25" xfId="0" applyFont="1" applyBorder="1" applyAlignment="1">
      <alignment horizontal="center"/>
    </xf>
    <xf numFmtId="0" fontId="14" fillId="0" borderId="26" xfId="0" applyFont="1" applyBorder="1" applyAlignment="1">
      <alignment horizontal="center"/>
    </xf>
    <xf numFmtId="0" fontId="18" fillId="0" borderId="28" xfId="0" applyFont="1" applyBorder="1" applyAlignment="1">
      <alignment horizontal="center"/>
    </xf>
    <xf numFmtId="0" fontId="19" fillId="0" borderId="29" xfId="0" applyFont="1" applyBorder="1" applyAlignment="1">
      <alignment horizontal="center"/>
    </xf>
    <xf numFmtId="0" fontId="19" fillId="0" borderId="30" xfId="0" applyFont="1" applyBorder="1" applyAlignment="1">
      <alignment horizontal="center"/>
    </xf>
    <xf numFmtId="0" fontId="18" fillId="0" borderId="31" xfId="0" applyFont="1" applyBorder="1" applyAlignment="1">
      <alignment horizontal="center"/>
    </xf>
    <xf numFmtId="0" fontId="19" fillId="0" borderId="32" xfId="0" applyFont="1" applyBorder="1" applyAlignment="1">
      <alignment horizontal="center"/>
    </xf>
    <xf numFmtId="0" fontId="2" fillId="0" borderId="33" xfId="0" applyFont="1" applyBorder="1" applyAlignment="1">
      <alignment horizontal="center" wrapText="1"/>
    </xf>
    <xf numFmtId="0" fontId="2" fillId="0" borderId="32" xfId="0" applyFont="1" applyBorder="1" applyAlignment="1">
      <alignment horizontal="center"/>
    </xf>
    <xf numFmtId="0" fontId="2" fillId="0" borderId="33" xfId="0" applyFont="1" applyBorder="1" applyAlignment="1">
      <alignment horizontal="center"/>
    </xf>
    <xf numFmtId="0" fontId="20" fillId="0" borderId="31" xfId="0" applyFont="1" applyBorder="1" applyAlignment="1">
      <alignment horizontal="center"/>
    </xf>
    <xf numFmtId="0" fontId="19" fillId="0" borderId="35" xfId="0" applyFont="1" applyBorder="1" applyAlignment="1">
      <alignment horizontal="center"/>
    </xf>
    <xf numFmtId="0" fontId="18" fillId="0" borderId="5" xfId="0" applyFont="1" applyBorder="1" applyAlignment="1">
      <alignment horizontal="center"/>
    </xf>
    <xf numFmtId="0" fontId="19" fillId="0" borderId="36" xfId="0" applyFont="1" applyBorder="1" applyAlignment="1">
      <alignment horizontal="center"/>
    </xf>
    <xf numFmtId="0" fontId="2" fillId="0" borderId="36" xfId="0" applyFont="1" applyBorder="1" applyAlignment="1">
      <alignment horizontal="center"/>
    </xf>
    <xf numFmtId="0" fontId="2" fillId="0" borderId="35" xfId="0" applyFont="1" applyBorder="1" applyAlignment="1">
      <alignment horizontal="center"/>
    </xf>
    <xf numFmtId="0" fontId="20" fillId="0" borderId="5" xfId="0" applyFont="1" applyBorder="1" applyAlignment="1">
      <alignment horizontal="center"/>
    </xf>
    <xf numFmtId="0" fontId="22" fillId="0" borderId="24"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21" fillId="0" borderId="22" xfId="0" applyFont="1" applyBorder="1" applyAlignment="1">
      <alignment horizontal="center"/>
    </xf>
    <xf numFmtId="0" fontId="21" fillId="0" borderId="23" xfId="0" applyFont="1" applyBorder="1" applyAlignment="1">
      <alignment horizontal="center"/>
    </xf>
    <xf numFmtId="0" fontId="19" fillId="0" borderId="33" xfId="0" applyFont="1" applyBorder="1" applyAlignment="1">
      <alignment horizontal="center"/>
    </xf>
    <xf numFmtId="0" fontId="22" fillId="0" borderId="17" xfId="0" applyFont="1" applyBorder="1" applyAlignment="1">
      <alignment horizontal="center"/>
    </xf>
    <xf numFmtId="0" fontId="22" fillId="0" borderId="25" xfId="0" applyFont="1" applyBorder="1" applyAlignment="1">
      <alignment horizontal="center"/>
    </xf>
    <xf numFmtId="0" fontId="22" fillId="0" borderId="38" xfId="0" applyFont="1" applyBorder="1" applyAlignment="1">
      <alignment horizontal="center"/>
    </xf>
    <xf numFmtId="0" fontId="22" fillId="0" borderId="39" xfId="0" applyFont="1" applyBorder="1" applyAlignment="1">
      <alignment horizontal="center"/>
    </xf>
    <xf numFmtId="0" fontId="22" fillId="0" borderId="40" xfId="0" applyFont="1" applyBorder="1" applyAlignment="1">
      <alignment horizontal="center"/>
    </xf>
    <xf numFmtId="0" fontId="14" fillId="0" borderId="39" xfId="0" applyFont="1" applyBorder="1" applyAlignment="1">
      <alignment horizontal="center"/>
    </xf>
    <xf numFmtId="0" fontId="14" fillId="0" borderId="40" xfId="0" applyFont="1" applyBorder="1" applyAlignment="1">
      <alignment horizontal="center"/>
    </xf>
    <xf numFmtId="0" fontId="14" fillId="0" borderId="38" xfId="0" applyFont="1" applyBorder="1" applyAlignment="1">
      <alignment horizontal="center"/>
    </xf>
    <xf numFmtId="0" fontId="2" fillId="0" borderId="38" xfId="0" applyFont="1" applyBorder="1" applyAlignment="1">
      <alignment horizontal="center"/>
    </xf>
    <xf numFmtId="0" fontId="2" fillId="0" borderId="43" xfId="0" applyFont="1" applyBorder="1"/>
    <xf numFmtId="0" fontId="24" fillId="0" borderId="0" xfId="0" applyFont="1"/>
    <xf numFmtId="0" fontId="26" fillId="0" borderId="53" xfId="0" applyFont="1" applyBorder="1" applyAlignment="1">
      <alignment horizontal="center"/>
    </xf>
    <xf numFmtId="0" fontId="26" fillId="0" borderId="54" xfId="0" applyFont="1" applyBorder="1" applyAlignment="1">
      <alignment horizontal="center"/>
    </xf>
    <xf numFmtId="0" fontId="0" fillId="0" borderId="9" xfId="0" applyBorder="1"/>
    <xf numFmtId="0" fontId="0" fillId="0" borderId="57" xfId="0" applyBorder="1"/>
    <xf numFmtId="0" fontId="32" fillId="0" borderId="57" xfId="0" applyFont="1" applyBorder="1"/>
    <xf numFmtId="0" fontId="11" fillId="0" borderId="61" xfId="0" applyFont="1" applyBorder="1"/>
    <xf numFmtId="0" fontId="11" fillId="0" borderId="58" xfId="0" applyFont="1" applyBorder="1"/>
    <xf numFmtId="0" fontId="39" fillId="6" borderId="5" xfId="0" applyFont="1" applyFill="1" applyBorder="1" applyAlignment="1">
      <alignment horizontal="center" vertical="center"/>
    </xf>
    <xf numFmtId="0" fontId="23" fillId="6" borderId="2" xfId="0" applyFont="1" applyFill="1" applyBorder="1"/>
    <xf numFmtId="0" fontId="23" fillId="6" borderId="9" xfId="0" applyFont="1" applyFill="1" applyBorder="1"/>
    <xf numFmtId="0" fontId="0" fillId="7" borderId="3" xfId="0" applyFill="1" applyBorder="1" applyAlignment="1">
      <alignment horizontal="center" vertical="center"/>
    </xf>
    <xf numFmtId="0" fontId="39" fillId="0" borderId="5" xfId="0" applyFont="1" applyBorder="1" applyAlignment="1">
      <alignment horizontal="center" vertical="center" readingOrder="2"/>
    </xf>
    <xf numFmtId="0" fontId="42" fillId="0" borderId="65" xfId="2" applyFont="1" applyBorder="1" applyAlignment="1">
      <alignment wrapText="1"/>
    </xf>
    <xf numFmtId="0" fontId="43" fillId="2" borderId="2" xfId="0" applyFont="1" applyFill="1" applyBorder="1" applyAlignment="1" applyProtection="1">
      <alignment horizontal="center" readingOrder="2"/>
      <protection locked="0"/>
    </xf>
    <xf numFmtId="0" fontId="39" fillId="0" borderId="9" xfId="0" applyFont="1" applyBorder="1" applyAlignment="1" applyProtection="1">
      <alignment horizontal="center"/>
      <protection locked="0"/>
    </xf>
    <xf numFmtId="0" fontId="0" fillId="7" borderId="3" xfId="0" applyFill="1" applyBorder="1" applyAlignment="1" applyProtection="1">
      <alignment horizontal="center" vertical="center"/>
      <protection locked="0"/>
    </xf>
    <xf numFmtId="0" fontId="0" fillId="8" borderId="5" xfId="0" applyFill="1" applyBorder="1"/>
    <xf numFmtId="0" fontId="39" fillId="0" borderId="57" xfId="0" applyFont="1" applyBorder="1" applyAlignment="1">
      <alignment horizontal="center" vertical="center" readingOrder="2"/>
    </xf>
    <xf numFmtId="0" fontId="39" fillId="0" borderId="5" xfId="0" applyFont="1" applyBorder="1" applyAlignment="1">
      <alignment horizontal="center" vertical="center"/>
    </xf>
    <xf numFmtId="0" fontId="0" fillId="9" borderId="5" xfId="0" applyFill="1" applyBorder="1" applyAlignment="1">
      <alignment horizontal="center" vertical="center"/>
    </xf>
    <xf numFmtId="0" fontId="44" fillId="0" borderId="58" xfId="0" applyFont="1" applyBorder="1" applyAlignment="1">
      <alignment vertical="center"/>
    </xf>
    <xf numFmtId="0" fontId="44" fillId="0" borderId="0" xfId="0" applyFont="1" applyAlignment="1">
      <alignment vertical="center"/>
    </xf>
    <xf numFmtId="0" fontId="39" fillId="2" borderId="5" xfId="0" applyFont="1" applyFill="1" applyBorder="1" applyAlignment="1" applyProtection="1">
      <alignment horizontal="center"/>
      <protection locked="0"/>
    </xf>
    <xf numFmtId="0" fontId="43" fillId="10" borderId="2" xfId="0" applyFont="1" applyFill="1" applyBorder="1" applyAlignment="1" applyProtection="1">
      <alignment horizontal="center" readingOrder="2"/>
      <protection locked="0"/>
    </xf>
    <xf numFmtId="0" fontId="39" fillId="0" borderId="9" xfId="0" applyFont="1" applyBorder="1" applyAlignment="1" applyProtection="1">
      <alignment horizontal="left" vertical="center"/>
      <protection locked="0"/>
    </xf>
    <xf numFmtId="0" fontId="45" fillId="0" borderId="5" xfId="0" applyFont="1" applyBorder="1" applyProtection="1">
      <protection locked="0"/>
    </xf>
    <xf numFmtId="0" fontId="43" fillId="4" borderId="2" xfId="0" applyFont="1" applyFill="1" applyBorder="1" applyAlignment="1" applyProtection="1">
      <alignment horizontal="center" readingOrder="2"/>
      <protection locked="0"/>
    </xf>
    <xf numFmtId="0" fontId="39" fillId="0" borderId="9" xfId="0" applyFont="1" applyBorder="1" applyAlignment="1" applyProtection="1">
      <alignment horizontal="right" vertical="center"/>
      <protection locked="0"/>
    </xf>
    <xf numFmtId="0" fontId="39" fillId="7" borderId="5" xfId="0" applyFont="1" applyFill="1" applyBorder="1" applyAlignment="1">
      <alignment horizontal="center" vertical="center"/>
    </xf>
    <xf numFmtId="0" fontId="39" fillId="0" borderId="52" xfId="0" applyFont="1" applyBorder="1" applyAlignment="1" applyProtection="1">
      <alignment horizontal="right" vertical="center"/>
      <protection locked="0"/>
    </xf>
    <xf numFmtId="0" fontId="49" fillId="11" borderId="5" xfId="0" applyFont="1" applyFill="1" applyBorder="1" applyAlignment="1">
      <alignment horizontal="center" vertical="center"/>
    </xf>
    <xf numFmtId="0" fontId="50" fillId="12" borderId="5" xfId="0" applyFont="1" applyFill="1" applyBorder="1"/>
    <xf numFmtId="0" fontId="53" fillId="0" borderId="33" xfId="0" applyFont="1" applyBorder="1" applyAlignment="1">
      <alignment horizontal="center" wrapText="1"/>
    </xf>
    <xf numFmtId="0" fontId="52" fillId="0" borderId="66" xfId="0" applyFont="1" applyBorder="1" applyAlignment="1">
      <alignment vertical="center"/>
    </xf>
    <xf numFmtId="0" fontId="57" fillId="0" borderId="65" xfId="4" applyFont="1" applyBorder="1" applyAlignment="1">
      <alignment wrapText="1"/>
    </xf>
    <xf numFmtId="0" fontId="57" fillId="0" borderId="0" xfId="4" applyFont="1" applyAlignment="1">
      <alignment wrapText="1"/>
    </xf>
    <xf numFmtId="0" fontId="1" fillId="0" borderId="5" xfId="0" applyFont="1" applyBorder="1" applyAlignment="1">
      <alignment horizontal="center"/>
    </xf>
    <xf numFmtId="0" fontId="42" fillId="6" borderId="5" xfId="2" applyFont="1" applyFill="1" applyBorder="1" applyAlignment="1">
      <alignment horizontal="center" wrapText="1"/>
    </xf>
    <xf numFmtId="0" fontId="42" fillId="0" borderId="70" xfId="2" applyFont="1" applyBorder="1" applyAlignment="1">
      <alignment wrapText="1"/>
    </xf>
    <xf numFmtId="0" fontId="57" fillId="0" borderId="65" xfId="5" applyFont="1" applyFill="1" applyBorder="1" applyAlignment="1">
      <alignment wrapText="1"/>
    </xf>
    <xf numFmtId="0" fontId="45" fillId="0" borderId="65" xfId="0" applyFont="1" applyBorder="1" applyProtection="1">
      <protection locked="0"/>
    </xf>
    <xf numFmtId="0" fontId="42" fillId="0" borderId="5" xfId="2" applyFont="1" applyBorder="1" applyAlignment="1">
      <alignment wrapText="1"/>
    </xf>
    <xf numFmtId="0" fontId="42" fillId="0" borderId="65" xfId="2" applyFont="1" applyBorder="1" applyAlignment="1">
      <alignment horizontal="center" wrapText="1"/>
    </xf>
    <xf numFmtId="0" fontId="39" fillId="0" borderId="0" xfId="0" applyFont="1" applyAlignment="1" applyProtection="1">
      <alignment vertical="center"/>
      <protection locked="0"/>
    </xf>
    <xf numFmtId="0" fontId="23" fillId="0" borderId="0" xfId="0" applyFont="1" applyAlignment="1" applyProtection="1">
      <alignment vertical="center"/>
      <protection locked="0"/>
    </xf>
    <xf numFmtId="0" fontId="60" fillId="0" borderId="2" xfId="0" applyFont="1" applyBorder="1" applyAlignment="1" applyProtection="1">
      <alignment vertical="center"/>
      <protection locked="0"/>
    </xf>
    <xf numFmtId="0" fontId="39" fillId="0" borderId="4" xfId="0" applyFont="1" applyBorder="1" applyAlignment="1" applyProtection="1">
      <alignment vertical="center"/>
      <protection locked="0"/>
    </xf>
    <xf numFmtId="0" fontId="39" fillId="0" borderId="0" xfId="0" applyFont="1" applyAlignment="1">
      <alignment vertical="center"/>
    </xf>
    <xf numFmtId="0" fontId="60" fillId="0" borderId="61" xfId="0" applyFont="1" applyBorder="1" applyAlignment="1" applyProtection="1">
      <alignment vertical="center"/>
      <protection locked="0"/>
    </xf>
    <xf numFmtId="0" fontId="39" fillId="0" borderId="62" xfId="0" applyFont="1" applyBorder="1" applyAlignment="1" applyProtection="1">
      <alignment vertical="center"/>
      <protection locked="0"/>
    </xf>
    <xf numFmtId="0" fontId="0" fillId="0" borderId="0" xfId="0" applyProtection="1">
      <protection locked="0"/>
    </xf>
    <xf numFmtId="0" fontId="39" fillId="0" borderId="0" xfId="0" applyFont="1" applyProtection="1">
      <protection locked="0"/>
    </xf>
    <xf numFmtId="0" fontId="0" fillId="0" borderId="5" xfId="0" applyBorder="1" applyAlignment="1" applyProtection="1">
      <alignment horizontal="center" vertical="center"/>
      <protection locked="0"/>
    </xf>
    <xf numFmtId="0" fontId="1" fillId="0" borderId="61" xfId="0" applyFont="1" applyBorder="1" applyAlignment="1" applyProtection="1">
      <alignment vertical="center"/>
      <protection locked="0"/>
    </xf>
    <xf numFmtId="0" fontId="0" fillId="0" borderId="63" xfId="0" applyFont="1" applyBorder="1" applyAlignment="1" applyProtection="1">
      <alignment vertical="center"/>
      <protection locked="0"/>
    </xf>
    <xf numFmtId="0" fontId="1" fillId="0" borderId="37" xfId="0" applyFont="1" applyBorder="1" applyAlignment="1" applyProtection="1">
      <alignment vertical="center"/>
      <protection locked="0"/>
    </xf>
    <xf numFmtId="0" fontId="0" fillId="0" borderId="34" xfId="0" applyFont="1" applyBorder="1" applyProtection="1">
      <protection locked="0"/>
    </xf>
    <xf numFmtId="0" fontId="26" fillId="0" borderId="5" xfId="0" applyFont="1" applyBorder="1" applyAlignment="1">
      <alignment horizontal="center"/>
    </xf>
    <xf numFmtId="0" fontId="30" fillId="0" borderId="0" xfId="0" applyFont="1" applyAlignment="1">
      <alignment horizontal="center"/>
    </xf>
    <xf numFmtId="0" fontId="52" fillId="0" borderId="0" xfId="0" applyFont="1" applyFill="1" applyBorder="1" applyAlignment="1">
      <alignment vertical="center"/>
    </xf>
    <xf numFmtId="0" fontId="25" fillId="0" borderId="9" xfId="0" applyFont="1" applyBorder="1" applyAlignment="1">
      <alignment horizontal="center"/>
    </xf>
    <xf numFmtId="0" fontId="21" fillId="0" borderId="24" xfId="0" applyFont="1"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right"/>
    </xf>
    <xf numFmtId="0" fontId="5" fillId="0" borderId="1" xfId="0" applyFont="1" applyBorder="1" applyAlignment="1">
      <alignment horizontal="right"/>
    </xf>
    <xf numFmtId="0" fontId="6" fillId="0" borderId="2" xfId="0" applyFont="1" applyBorder="1" applyAlignment="1">
      <alignment horizontal="center" vertical="center"/>
    </xf>
    <xf numFmtId="0" fontId="6" fillId="0" borderId="3" xfId="0" applyFont="1" applyBorder="1" applyAlignment="1">
      <alignment horizontal="center" vertical="center"/>
    </xf>
    <xf numFmtId="164" fontId="7" fillId="2" borderId="2" xfId="0" applyNumberFormat="1" applyFont="1" applyFill="1" applyBorder="1" applyAlignment="1">
      <alignment horizontal="center" vertical="center" shrinkToFit="1" readingOrder="2"/>
    </xf>
    <xf numFmtId="164" fontId="7" fillId="2" borderId="4" xfId="0" applyNumberFormat="1" applyFont="1" applyFill="1" applyBorder="1" applyAlignment="1">
      <alignment horizontal="center" vertical="center" shrinkToFit="1" readingOrder="2"/>
    </xf>
    <xf numFmtId="164" fontId="7" fillId="2" borderId="3" xfId="0" applyNumberFormat="1" applyFont="1" applyFill="1" applyBorder="1" applyAlignment="1">
      <alignment horizontal="center" vertical="center" shrinkToFit="1" readingOrder="2"/>
    </xf>
    <xf numFmtId="0" fontId="8" fillId="0" borderId="0" xfId="0" applyFont="1" applyAlignment="1">
      <alignment horizontal="right"/>
    </xf>
    <xf numFmtId="0" fontId="9" fillId="0" borderId="0" xfId="0" applyFont="1" applyAlignment="1">
      <alignment horizontal="right"/>
    </xf>
    <xf numFmtId="0" fontId="10" fillId="0" borderId="2" xfId="0" applyFont="1" applyBorder="1" applyAlignment="1">
      <alignment horizontal="center"/>
    </xf>
    <xf numFmtId="0" fontId="10" fillId="0" borderId="3" xfId="0" applyFont="1" applyBorder="1" applyAlignment="1">
      <alignment horizontal="center"/>
    </xf>
    <xf numFmtId="0" fontId="2" fillId="0" borderId="0" xfId="0" applyFont="1" applyAlignment="1">
      <alignment horizont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3" fillId="0" borderId="9" xfId="0" applyFont="1" applyBorder="1" applyAlignment="1">
      <alignment horizontal="center"/>
    </xf>
    <xf numFmtId="0" fontId="2" fillId="0" borderId="10" xfId="0" applyFont="1" applyBorder="1" applyAlignment="1">
      <alignment horizontal="center"/>
    </xf>
    <xf numFmtId="0" fontId="2" fillId="0" borderId="17" xfId="0" applyFont="1" applyBorder="1" applyAlignment="1">
      <alignment horizontal="center"/>
    </xf>
    <xf numFmtId="0" fontId="47" fillId="0" borderId="9" xfId="0" applyFont="1" applyBorder="1" applyAlignment="1">
      <alignment horizontal="center"/>
    </xf>
    <xf numFmtId="0" fontId="47" fillId="3" borderId="12" xfId="0" applyFont="1" applyFill="1" applyBorder="1" applyAlignment="1">
      <alignment horizontal="center"/>
    </xf>
    <xf numFmtId="0" fontId="47" fillId="3" borderId="13" xfId="0" applyFont="1" applyFill="1" applyBorder="1" applyAlignment="1">
      <alignment horizontal="center"/>
    </xf>
    <xf numFmtId="0" fontId="47" fillId="3" borderId="14" xfId="0" applyFont="1" applyFill="1" applyBorder="1" applyAlignment="1">
      <alignment horizontal="center"/>
    </xf>
    <xf numFmtId="0" fontId="47" fillId="0" borderId="12" xfId="0" applyFont="1" applyBorder="1" applyAlignment="1">
      <alignment horizontal="center"/>
    </xf>
    <xf numFmtId="0" fontId="47" fillId="0" borderId="13" xfId="0" applyFont="1" applyBorder="1" applyAlignment="1">
      <alignment horizontal="center"/>
    </xf>
    <xf numFmtId="0" fontId="47" fillId="0" borderId="15" xfId="0" applyFont="1" applyBorder="1" applyAlignment="1">
      <alignment horizontal="center"/>
    </xf>
    <xf numFmtId="0" fontId="47" fillId="0" borderId="16" xfId="0" applyFont="1" applyBorder="1" applyAlignment="1">
      <alignment horizontal="center"/>
    </xf>
    <xf numFmtId="0" fontId="47" fillId="0" borderId="14" xfId="0" applyFont="1" applyBorder="1" applyAlignment="1">
      <alignment horizontal="center"/>
    </xf>
    <xf numFmtId="0" fontId="15" fillId="0" borderId="27" xfId="0" applyFont="1" applyBorder="1" applyAlignment="1">
      <alignment horizontal="center" vertical="center"/>
    </xf>
    <xf numFmtId="0" fontId="15" fillId="0" borderId="1" xfId="0" applyFont="1" applyBorder="1" applyAlignment="1">
      <alignment horizontal="center" vertical="center"/>
    </xf>
    <xf numFmtId="0" fontId="15" fillId="0" borderId="34" xfId="0" applyFont="1" applyBorder="1" applyAlignment="1">
      <alignment horizontal="center" vertical="center"/>
    </xf>
    <xf numFmtId="0" fontId="21" fillId="0" borderId="24" xfId="0" applyFont="1" applyBorder="1" applyAlignment="1">
      <alignment horizontal="center"/>
    </xf>
    <xf numFmtId="0" fontId="21" fillId="0" borderId="18" xfId="0" applyFont="1" applyBorder="1" applyAlignment="1">
      <alignment horizontal="center"/>
    </xf>
    <xf numFmtId="0" fontId="14" fillId="0" borderId="41" xfId="0" applyFont="1" applyBorder="1" applyAlignment="1">
      <alignment horizontal="center"/>
    </xf>
    <xf numFmtId="0" fontId="14" fillId="0" borderId="42" xfId="0" applyFont="1" applyBorder="1" applyAlignment="1">
      <alignment horizontal="center"/>
    </xf>
    <xf numFmtId="0" fontId="14" fillId="0" borderId="0" xfId="0" applyFont="1" applyAlignment="1">
      <alignment horizontal="center"/>
    </xf>
    <xf numFmtId="0" fontId="47" fillId="3" borderId="15" xfId="0" applyFont="1" applyFill="1" applyBorder="1" applyAlignment="1">
      <alignment horizontal="center"/>
    </xf>
    <xf numFmtId="49" fontId="2" fillId="0" borderId="5" xfId="0" applyNumberFormat="1" applyFont="1" applyBorder="1" applyAlignment="1">
      <alignment horizontal="center" vertical="center" readingOrder="1"/>
    </xf>
    <xf numFmtId="0" fontId="2" fillId="0" borderId="5" xfId="0" applyFont="1" applyBorder="1"/>
    <xf numFmtId="0" fontId="0" fillId="0" borderId="5" xfId="0" applyFont="1" applyBorder="1" applyAlignment="1">
      <alignment horizontal="center"/>
    </xf>
    <xf numFmtId="49" fontId="0" fillId="0" borderId="5" xfId="0" applyNumberFormat="1" applyBorder="1" applyAlignment="1">
      <alignment horizontal="center" vertical="center" readingOrder="1"/>
    </xf>
    <xf numFmtId="0" fontId="0" fillId="0" borderId="5" xfId="0" applyBorder="1"/>
    <xf numFmtId="0" fontId="0" fillId="0" borderId="2" xfId="0" applyFont="1" applyBorder="1" applyAlignment="1">
      <alignment horizontal="center"/>
    </xf>
    <xf numFmtId="0" fontId="0" fillId="0" borderId="4" xfId="0" applyFont="1" applyBorder="1" applyAlignment="1">
      <alignment horizontal="center"/>
    </xf>
    <xf numFmtId="0" fontId="0" fillId="0" borderId="3" xfId="0" applyFont="1" applyBorder="1" applyAlignment="1">
      <alignment horizontal="center"/>
    </xf>
    <xf numFmtId="0" fontId="23" fillId="0" borderId="2" xfId="0" applyFont="1" applyBorder="1" applyAlignment="1">
      <alignment horizontal="center"/>
    </xf>
    <xf numFmtId="0" fontId="23" fillId="0" borderId="4" xfId="0" applyFont="1" applyBorder="1" applyAlignment="1">
      <alignment horizontal="center"/>
    </xf>
    <xf numFmtId="0" fontId="23" fillId="0" borderId="3" xfId="0" applyFont="1" applyBorder="1" applyAlignment="1">
      <alignment horizontal="center"/>
    </xf>
    <xf numFmtId="49" fontId="39" fillId="0" borderId="0" xfId="0" applyNumberFormat="1" applyFont="1" applyAlignment="1" applyProtection="1">
      <alignment horizontal="center" readingOrder="2"/>
      <protection locked="0"/>
    </xf>
    <xf numFmtId="49" fontId="39" fillId="0" borderId="0" xfId="0" applyNumberFormat="1" applyFont="1" applyAlignment="1" applyProtection="1">
      <alignment horizontal="right" readingOrder="2"/>
      <protection locked="0"/>
    </xf>
    <xf numFmtId="0" fontId="39" fillId="0" borderId="5"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5" xfId="0" applyFont="1" applyBorder="1" applyAlignment="1">
      <alignment horizontal="center" vertical="center"/>
    </xf>
    <xf numFmtId="49" fontId="45" fillId="0" borderId="58" xfId="0" applyNumberFormat="1" applyFont="1" applyBorder="1" applyAlignment="1" applyProtection="1">
      <alignment horizontal="center" vertical="justify" readingOrder="2"/>
      <protection locked="0"/>
    </xf>
    <xf numFmtId="49" fontId="45" fillId="0" borderId="0" xfId="0" applyNumberFormat="1" applyFont="1" applyBorder="1" applyAlignment="1" applyProtection="1">
      <alignment horizontal="center" vertical="justify" readingOrder="2"/>
      <protection locked="0"/>
    </xf>
    <xf numFmtId="49" fontId="45" fillId="0" borderId="1" xfId="0" applyNumberFormat="1" applyFont="1" applyBorder="1" applyAlignment="1" applyProtection="1">
      <alignment horizontal="center" vertical="justify" readingOrder="2"/>
      <protection locked="0"/>
    </xf>
    <xf numFmtId="49" fontId="45" fillId="0" borderId="37" xfId="0" applyNumberFormat="1" applyFont="1" applyBorder="1" applyAlignment="1" applyProtection="1">
      <alignment horizontal="center" vertical="justify" readingOrder="2"/>
      <protection locked="0"/>
    </xf>
    <xf numFmtId="49" fontId="45" fillId="0" borderId="64" xfId="0" applyNumberFormat="1" applyFont="1" applyBorder="1" applyAlignment="1" applyProtection="1">
      <alignment horizontal="center" vertical="justify" readingOrder="2"/>
      <protection locked="0"/>
    </xf>
    <xf numFmtId="49" fontId="45" fillId="0" borderId="34" xfId="0" applyNumberFormat="1" applyFont="1" applyBorder="1" applyAlignment="1" applyProtection="1">
      <alignment horizontal="center" vertical="justify" readingOrder="2"/>
      <protection locked="0"/>
    </xf>
    <xf numFmtId="49" fontId="45" fillId="0" borderId="58" xfId="0" applyNumberFormat="1" applyFont="1" applyBorder="1" applyAlignment="1" applyProtection="1">
      <alignment horizontal="left" vertical="justify" readingOrder="2"/>
      <protection locked="0"/>
    </xf>
    <xf numFmtId="49" fontId="45" fillId="0" borderId="0" xfId="0" applyNumberFormat="1" applyFont="1" applyAlignment="1" applyProtection="1">
      <alignment horizontal="left" vertical="justify" readingOrder="2"/>
      <protection locked="0"/>
    </xf>
    <xf numFmtId="49" fontId="45" fillId="0" borderId="1" xfId="0" applyNumberFormat="1" applyFont="1" applyBorder="1" applyAlignment="1" applyProtection="1">
      <alignment horizontal="left" vertical="justify" readingOrder="2"/>
      <protection locked="0"/>
    </xf>
    <xf numFmtId="49" fontId="45" fillId="0" borderId="37" xfId="0" applyNumberFormat="1" applyFont="1" applyBorder="1" applyAlignment="1" applyProtection="1">
      <alignment horizontal="left" vertical="justify" readingOrder="2"/>
      <protection locked="0"/>
    </xf>
    <xf numFmtId="49" fontId="45" fillId="0" borderId="64" xfId="0" applyNumberFormat="1" applyFont="1" applyBorder="1" applyAlignment="1" applyProtection="1">
      <alignment horizontal="left" vertical="justify" readingOrder="2"/>
      <protection locked="0"/>
    </xf>
    <xf numFmtId="49" fontId="45" fillId="0" borderId="34" xfId="0" applyNumberFormat="1" applyFont="1" applyBorder="1" applyAlignment="1" applyProtection="1">
      <alignment horizontal="left" vertical="justify" readingOrder="2"/>
      <protection locked="0"/>
    </xf>
    <xf numFmtId="49" fontId="45" fillId="0" borderId="61" xfId="0" applyNumberFormat="1" applyFont="1" applyBorder="1" applyAlignment="1" applyProtection="1">
      <alignment horizontal="center" vertical="justify"/>
      <protection locked="0"/>
    </xf>
    <xf numFmtId="49" fontId="45" fillId="0" borderId="62" xfId="0" applyNumberFormat="1" applyFont="1" applyBorder="1" applyAlignment="1" applyProtection="1">
      <alignment horizontal="center" vertical="justify"/>
      <protection locked="0"/>
    </xf>
    <xf numFmtId="49" fontId="45" fillId="0" borderId="63" xfId="0" applyNumberFormat="1" applyFont="1" applyBorder="1" applyAlignment="1" applyProtection="1">
      <alignment horizontal="center" vertical="justify"/>
      <protection locked="0"/>
    </xf>
    <xf numFmtId="49" fontId="45" fillId="0" borderId="61" xfId="0" applyNumberFormat="1" applyFont="1" applyBorder="1" applyAlignment="1" applyProtection="1">
      <alignment horizontal="left" vertical="justify" indent="1"/>
      <protection locked="0"/>
    </xf>
    <xf numFmtId="49" fontId="45" fillId="0" borderId="62" xfId="0" applyNumberFormat="1" applyFont="1" applyBorder="1" applyAlignment="1" applyProtection="1">
      <alignment horizontal="left" vertical="justify" indent="1"/>
      <protection locked="0"/>
    </xf>
    <xf numFmtId="49" fontId="45" fillId="0" borderId="63" xfId="0" applyNumberFormat="1" applyFont="1" applyBorder="1" applyAlignment="1" applyProtection="1">
      <alignment horizontal="left" vertical="justify" indent="1"/>
      <protection locked="0"/>
    </xf>
    <xf numFmtId="0" fontId="39" fillId="0" borderId="3" xfId="0" applyFont="1" applyBorder="1" applyAlignment="1" applyProtection="1">
      <alignment horizontal="center" vertical="center"/>
      <protection locked="0"/>
    </xf>
    <xf numFmtId="0" fontId="39" fillId="0" borderId="2" xfId="0" applyFont="1" applyBorder="1" applyAlignment="1" applyProtection="1">
      <alignment horizontal="center" vertical="center"/>
      <protection locked="0"/>
    </xf>
    <xf numFmtId="0" fontId="8" fillId="0" borderId="0" xfId="0" applyFont="1" applyAlignment="1">
      <alignment horizontal="center"/>
    </xf>
    <xf numFmtId="0" fontId="25" fillId="0" borderId="52" xfId="0" applyFont="1" applyBorder="1" applyAlignment="1">
      <alignment horizontal="center"/>
    </xf>
    <xf numFmtId="0" fontId="25" fillId="0" borderId="9" xfId="0" applyFont="1" applyBorder="1" applyAlignment="1">
      <alignment horizontal="center"/>
    </xf>
    <xf numFmtId="49" fontId="25" fillId="0" borderId="9" xfId="0" applyNumberFormat="1" applyFont="1" applyBorder="1" applyAlignment="1">
      <alignment horizontal="center"/>
    </xf>
    <xf numFmtId="49" fontId="25" fillId="0" borderId="9" xfId="0" applyNumberFormat="1" applyFont="1" applyBorder="1" applyAlignment="1">
      <alignment horizontal="center" readingOrder="2"/>
    </xf>
    <xf numFmtId="49" fontId="39" fillId="0" borderId="62" xfId="0" applyNumberFormat="1" applyFont="1" applyBorder="1" applyAlignment="1" applyProtection="1">
      <alignment horizontal="right" readingOrder="2"/>
      <protection locked="0"/>
    </xf>
    <xf numFmtId="49" fontId="25" fillId="0" borderId="55" xfId="0" applyNumberFormat="1" applyFont="1" applyBorder="1" applyAlignment="1">
      <alignment horizontal="center" readingOrder="2"/>
    </xf>
    <xf numFmtId="49" fontId="25" fillId="0" borderId="5" xfId="0" applyNumberFormat="1" applyFont="1" applyBorder="1" applyAlignment="1">
      <alignment horizontal="center" readingOrder="2"/>
    </xf>
    <xf numFmtId="49" fontId="58" fillId="0" borderId="0" xfId="0" applyNumberFormat="1" applyFont="1" applyBorder="1" applyAlignment="1">
      <alignment horizontal="center" readingOrder="2"/>
    </xf>
    <xf numFmtId="0" fontId="24" fillId="0" borderId="67" xfId="0" applyFont="1" applyBorder="1" applyAlignment="1">
      <alignment horizontal="right"/>
    </xf>
    <xf numFmtId="0" fontId="24" fillId="0" borderId="4" xfId="0" applyFont="1" applyBorder="1" applyAlignment="1">
      <alignment horizontal="right"/>
    </xf>
    <xf numFmtId="0" fontId="24" fillId="0" borderId="3" xfId="0" applyFont="1" applyBorder="1" applyAlignment="1">
      <alignment horizontal="right"/>
    </xf>
    <xf numFmtId="0" fontId="2" fillId="0" borderId="5" xfId="0" applyFont="1" applyBorder="1" applyAlignment="1">
      <alignment horizontal="center" vertical="center" readingOrder="1"/>
    </xf>
    <xf numFmtId="165" fontId="24" fillId="0" borderId="2" xfId="0" applyNumberFormat="1" applyFont="1" applyBorder="1" applyAlignment="1">
      <alignment horizontal="center" vertical="center" readingOrder="1"/>
    </xf>
    <xf numFmtId="165" fontId="24" fillId="0" borderId="3" xfId="0" applyNumberFormat="1" applyFont="1" applyBorder="1" applyAlignment="1">
      <alignment horizontal="center" vertical="center" readingOrder="1"/>
    </xf>
    <xf numFmtId="164" fontId="24" fillId="0" borderId="31" xfId="0" applyNumberFormat="1" applyFont="1" applyBorder="1" applyAlignment="1">
      <alignment horizontal="center"/>
    </xf>
    <xf numFmtId="164" fontId="24" fillId="0" borderId="37" xfId="0" applyNumberFormat="1" applyFont="1" applyBorder="1" applyAlignment="1">
      <alignment horizontal="center"/>
    </xf>
    <xf numFmtId="0" fontId="24" fillId="0" borderId="5" xfId="0" applyFont="1" applyBorder="1" applyAlignment="1">
      <alignment horizontal="center"/>
    </xf>
    <xf numFmtId="0" fontId="59" fillId="0" borderId="0" xfId="0" applyFont="1" applyBorder="1" applyAlignment="1">
      <alignment horizontal="center"/>
    </xf>
    <xf numFmtId="165" fontId="24" fillId="0" borderId="5" xfId="0" applyNumberFormat="1" applyFont="1" applyBorder="1" applyAlignment="1">
      <alignment horizontal="center" vertical="center" readingOrder="1"/>
    </xf>
    <xf numFmtId="165" fontId="24" fillId="0" borderId="5" xfId="0" applyNumberFormat="1" applyFont="1" applyBorder="1"/>
    <xf numFmtId="164" fontId="27" fillId="0" borderId="5" xfId="0" applyNumberFormat="1" applyFont="1" applyBorder="1" applyAlignment="1">
      <alignment horizontal="center"/>
    </xf>
    <xf numFmtId="0" fontId="24" fillId="0" borderId="2" xfId="0" applyFont="1" applyBorder="1" applyAlignment="1">
      <alignment horizontal="center"/>
    </xf>
    <xf numFmtId="0" fontId="28" fillId="0" borderId="45" xfId="0" applyFont="1" applyBorder="1" applyAlignment="1">
      <alignment horizontal="center"/>
    </xf>
    <xf numFmtId="0" fontId="28" fillId="0" borderId="46" xfId="0" applyFont="1" applyBorder="1" applyAlignment="1">
      <alignment horizontal="center"/>
    </xf>
    <xf numFmtId="0" fontId="28" fillId="0" borderId="47" xfId="0" applyFont="1" applyBorder="1" applyAlignment="1">
      <alignment horizontal="center"/>
    </xf>
    <xf numFmtId="0" fontId="28" fillId="0" borderId="48" xfId="0" applyFont="1" applyBorder="1" applyAlignment="1">
      <alignment horizontal="center"/>
    </xf>
    <xf numFmtId="0" fontId="28" fillId="0" borderId="44" xfId="0" applyFont="1" applyBorder="1" applyAlignment="1">
      <alignment horizontal="center"/>
    </xf>
    <xf numFmtId="0" fontId="28" fillId="0" borderId="49" xfId="0" applyFont="1" applyBorder="1" applyAlignment="1">
      <alignment horizontal="center"/>
    </xf>
    <xf numFmtId="0" fontId="9" fillId="0" borderId="9" xfId="0" applyFont="1" applyBorder="1" applyAlignment="1">
      <alignment horizontal="center"/>
    </xf>
    <xf numFmtId="0" fontId="29" fillId="0" borderId="55" xfId="0" applyFont="1" applyBorder="1" applyAlignment="1">
      <alignment horizontal="center"/>
    </xf>
    <xf numFmtId="0" fontId="29" fillId="0" borderId="56" xfId="0" applyFont="1" applyBorder="1" applyAlignment="1">
      <alignment horizontal="center"/>
    </xf>
    <xf numFmtId="0" fontId="29" fillId="0" borderId="52" xfId="0" applyFont="1" applyBorder="1" applyAlignment="1">
      <alignment horizontal="center"/>
    </xf>
    <xf numFmtId="0" fontId="28" fillId="0" borderId="9" xfId="0" applyFont="1" applyBorder="1" applyAlignment="1">
      <alignment horizontal="center"/>
    </xf>
    <xf numFmtId="0" fontId="31" fillId="0" borderId="57" xfId="0" applyFont="1" applyBorder="1" applyAlignment="1">
      <alignment horizontal="center"/>
    </xf>
    <xf numFmtId="0" fontId="32" fillId="0" borderId="57" xfId="0" applyFont="1" applyBorder="1" applyAlignment="1">
      <alignment horizontal="center"/>
    </xf>
    <xf numFmtId="0" fontId="33" fillId="0" borderId="58" xfId="0" applyFont="1" applyBorder="1" applyAlignment="1">
      <alignment horizontal="center"/>
    </xf>
    <xf numFmtId="0" fontId="33" fillId="0" borderId="0" xfId="0" applyFont="1" applyAlignment="1">
      <alignment horizontal="center"/>
    </xf>
    <xf numFmtId="0" fontId="32" fillId="0" borderId="0" xfId="0" applyFont="1" applyAlignment="1">
      <alignment horizontal="center"/>
    </xf>
    <xf numFmtId="0" fontId="32" fillId="0" borderId="1" xfId="0" applyFont="1" applyBorder="1" applyAlignment="1">
      <alignment horizontal="center"/>
    </xf>
    <xf numFmtId="0" fontId="32" fillId="0" borderId="57" xfId="0" applyFont="1" applyBorder="1" applyAlignment="1">
      <alignment horizontal="right"/>
    </xf>
    <xf numFmtId="0" fontId="34" fillId="0" borderId="57" xfId="0" applyFont="1" applyBorder="1" applyAlignment="1">
      <alignment horizontal="right"/>
    </xf>
    <xf numFmtId="0" fontId="34" fillId="0" borderId="59" xfId="0" applyFont="1" applyBorder="1" applyAlignment="1">
      <alignment horizontal="right"/>
    </xf>
    <xf numFmtId="0" fontId="11" fillId="0" borderId="55" xfId="0" applyFont="1" applyBorder="1" applyAlignment="1">
      <alignment horizontal="center" vertical="center"/>
    </xf>
    <xf numFmtId="0" fontId="11" fillId="0" borderId="52" xfId="0" applyFont="1" applyBorder="1" applyAlignment="1">
      <alignment horizontal="center" vertical="center"/>
    </xf>
    <xf numFmtId="0" fontId="8" fillId="0" borderId="9" xfId="0" applyFont="1" applyBorder="1" applyAlignment="1">
      <alignment horizontal="center"/>
    </xf>
    <xf numFmtId="0" fontId="28" fillId="0" borderId="68" xfId="0" applyFont="1" applyBorder="1" applyAlignment="1">
      <alignment horizontal="center"/>
    </xf>
    <xf numFmtId="0" fontId="28" fillId="0" borderId="64" xfId="0" applyFont="1" applyBorder="1" applyAlignment="1">
      <alignment horizontal="center"/>
    </xf>
    <xf numFmtId="0" fontId="28" fillId="0" borderId="69" xfId="0" applyFont="1" applyBorder="1" applyAlignment="1">
      <alignment horizontal="center"/>
    </xf>
    <xf numFmtId="0" fontId="29" fillId="0" borderId="60" xfId="0" applyFont="1" applyBorder="1" applyAlignment="1">
      <alignment horizontal="center"/>
    </xf>
    <xf numFmtId="0" fontId="29" fillId="0" borderId="9" xfId="0" applyFont="1"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55" fillId="0" borderId="50" xfId="0" applyFont="1" applyBorder="1" applyAlignment="1">
      <alignment horizontal="center" vertical="center"/>
    </xf>
    <xf numFmtId="0" fontId="55" fillId="0" borderId="0" xfId="0" applyFont="1" applyBorder="1" applyAlignment="1">
      <alignment horizontal="center" vertical="center"/>
    </xf>
    <xf numFmtId="0" fontId="55" fillId="0" borderId="51" xfId="0" applyFont="1" applyBorder="1" applyAlignment="1">
      <alignment horizontal="center" vertical="center"/>
    </xf>
    <xf numFmtId="0" fontId="55" fillId="0" borderId="48" xfId="0" applyFont="1" applyBorder="1" applyAlignment="1">
      <alignment horizontal="center" vertical="center"/>
    </xf>
    <xf numFmtId="0" fontId="55" fillId="0" borderId="44" xfId="0" applyFont="1" applyBorder="1" applyAlignment="1">
      <alignment horizontal="center" vertical="center"/>
    </xf>
    <xf numFmtId="0" fontId="55" fillId="0" borderId="49" xfId="0" applyFont="1" applyBorder="1" applyAlignment="1">
      <alignment horizontal="center" vertical="center"/>
    </xf>
    <xf numFmtId="0" fontId="0" fillId="0" borderId="55" xfId="0" applyBorder="1" applyAlignment="1">
      <alignment horizontal="center"/>
    </xf>
    <xf numFmtId="0" fontId="0" fillId="0" borderId="56" xfId="0" applyBorder="1" applyAlignment="1">
      <alignment horizontal="center"/>
    </xf>
    <xf numFmtId="0" fontId="0" fillId="0" borderId="52" xfId="0" applyBorder="1" applyAlignment="1">
      <alignment horizontal="center"/>
    </xf>
    <xf numFmtId="0" fontId="9" fillId="0" borderId="9" xfId="0" applyFont="1" applyBorder="1" applyAlignment="1">
      <alignment horizontal="right"/>
    </xf>
    <xf numFmtId="0" fontId="19" fillId="0" borderId="55" xfId="0" applyFont="1" applyBorder="1" applyAlignment="1">
      <alignment horizontal="center"/>
    </xf>
    <xf numFmtId="0" fontId="19" fillId="0" borderId="52" xfId="0" applyFont="1" applyBorder="1" applyAlignment="1">
      <alignment horizontal="center"/>
    </xf>
    <xf numFmtId="2" fontId="19" fillId="0" borderId="55" xfId="0" applyNumberFormat="1" applyFont="1" applyBorder="1" applyAlignment="1">
      <alignment horizontal="center" vertical="center"/>
    </xf>
    <xf numFmtId="2" fontId="19" fillId="0" borderId="52" xfId="0" applyNumberFormat="1" applyFont="1" applyBorder="1" applyAlignment="1">
      <alignment horizontal="center" vertical="center"/>
    </xf>
    <xf numFmtId="0" fontId="30" fillId="0" borderId="61" xfId="0" applyFont="1" applyBorder="1" applyAlignment="1">
      <alignment horizontal="center" vertical="top"/>
    </xf>
    <xf numFmtId="0" fontId="30" fillId="0" borderId="62" xfId="0" applyFont="1" applyBorder="1" applyAlignment="1">
      <alignment horizontal="center" vertical="top"/>
    </xf>
    <xf numFmtId="0" fontId="30" fillId="0" borderId="63" xfId="0" applyFont="1" applyBorder="1" applyAlignment="1">
      <alignment horizontal="center" vertical="top"/>
    </xf>
    <xf numFmtId="0" fontId="30" fillId="0" borderId="58" xfId="0" applyFont="1" applyBorder="1" applyAlignment="1">
      <alignment horizontal="center" vertical="top"/>
    </xf>
    <xf numFmtId="0" fontId="30" fillId="0" borderId="0" xfId="0" applyFont="1" applyAlignment="1">
      <alignment horizontal="center" vertical="top"/>
    </xf>
    <xf numFmtId="0" fontId="30" fillId="0" borderId="1" xfId="0" applyFont="1" applyBorder="1" applyAlignment="1">
      <alignment horizontal="center" vertical="top"/>
    </xf>
    <xf numFmtId="0" fontId="30" fillId="0" borderId="37" xfId="0" applyFont="1" applyBorder="1" applyAlignment="1">
      <alignment horizontal="center" vertical="top"/>
    </xf>
    <xf numFmtId="0" fontId="30" fillId="0" borderId="64" xfId="0" applyFont="1" applyBorder="1" applyAlignment="1">
      <alignment horizontal="center" vertical="top"/>
    </xf>
    <xf numFmtId="0" fontId="30" fillId="0" borderId="34" xfId="0" applyFont="1" applyBorder="1" applyAlignment="1">
      <alignment horizontal="center" vertical="top"/>
    </xf>
    <xf numFmtId="0" fontId="46" fillId="0" borderId="0" xfId="0" applyFont="1" applyAlignment="1">
      <alignment horizontal="center"/>
    </xf>
    <xf numFmtId="0" fontId="46" fillId="0" borderId="1" xfId="0" applyFont="1" applyBorder="1" applyAlignment="1">
      <alignment horizontal="center"/>
    </xf>
    <xf numFmtId="0" fontId="0" fillId="0" borderId="37" xfId="0" applyBorder="1" applyAlignment="1">
      <alignment horizontal="center"/>
    </xf>
    <xf numFmtId="0" fontId="0" fillId="0" borderId="64" xfId="0" applyBorder="1" applyAlignment="1">
      <alignment horizontal="center"/>
    </xf>
    <xf numFmtId="0" fontId="0" fillId="0" borderId="34" xfId="0" applyBorder="1" applyAlignment="1">
      <alignment horizontal="center"/>
    </xf>
    <xf numFmtId="0" fontId="8" fillId="0" borderId="5" xfId="0" applyFont="1" applyBorder="1" applyAlignment="1">
      <alignment horizontal="center"/>
    </xf>
    <xf numFmtId="0" fontId="9" fillId="0" borderId="5" xfId="0" applyFont="1" applyBorder="1" applyAlignment="1">
      <alignment horizontal="center"/>
    </xf>
    <xf numFmtId="0" fontId="48" fillId="6" borderId="0" xfId="0" applyFont="1" applyFill="1" applyAlignment="1">
      <alignment horizontal="center" vertical="center"/>
    </xf>
    <xf numFmtId="0" fontId="23" fillId="0" borderId="58" xfId="0" applyFont="1" applyBorder="1" applyAlignment="1">
      <alignment horizontal="center" vertical="center"/>
    </xf>
    <xf numFmtId="0" fontId="23" fillId="0" borderId="0" xfId="0" applyFont="1" applyAlignment="1">
      <alignment horizontal="center" vertical="center"/>
    </xf>
    <xf numFmtId="0" fontId="38" fillId="4" borderId="0" xfId="0" applyFont="1" applyFill="1" applyAlignment="1">
      <alignment horizontal="center" vertical="center"/>
    </xf>
    <xf numFmtId="0" fontId="38" fillId="5" borderId="0" xfId="0" applyFont="1" applyFill="1" applyAlignment="1" applyProtection="1">
      <alignment horizontal="center" vertical="center"/>
      <protection locked="0"/>
    </xf>
    <xf numFmtId="0" fontId="40" fillId="0" borderId="58" xfId="0" applyFont="1" applyBorder="1" applyAlignment="1">
      <alignment horizontal="center" vertical="center"/>
    </xf>
    <xf numFmtId="0" fontId="40" fillId="0" borderId="0" xfId="0" applyFont="1" applyAlignment="1">
      <alignment horizontal="center" vertical="center"/>
    </xf>
    <xf numFmtId="0" fontId="19" fillId="0" borderId="71" xfId="0" applyFont="1" applyBorder="1" applyAlignment="1">
      <alignment horizontal="center"/>
    </xf>
    <xf numFmtId="0" fontId="18" fillId="0" borderId="72" xfId="0" applyFont="1" applyBorder="1" applyAlignment="1">
      <alignment horizontal="center"/>
    </xf>
    <xf numFmtId="0" fontId="19" fillId="0" borderId="73" xfId="0" applyFont="1" applyBorder="1" applyAlignment="1">
      <alignment horizontal="center"/>
    </xf>
    <xf numFmtId="0" fontId="18" fillId="0" borderId="22" xfId="0" applyFont="1" applyBorder="1" applyAlignment="1">
      <alignment horizontal="center"/>
    </xf>
    <xf numFmtId="0" fontId="17" fillId="0" borderId="3" xfId="1" applyFont="1" applyBorder="1" applyAlignment="1" applyProtection="1">
      <alignment horizontal="center" vertical="center"/>
      <protection locked="0"/>
    </xf>
    <xf numFmtId="0" fontId="19" fillId="0" borderId="3" xfId="0" applyFont="1" applyBorder="1" applyAlignment="1">
      <alignment horizontal="center"/>
    </xf>
    <xf numFmtId="0" fontId="14" fillId="0" borderId="63" xfId="0" applyFont="1" applyBorder="1" applyAlignment="1">
      <alignment horizontal="center"/>
    </xf>
    <xf numFmtId="0" fontId="17" fillId="0" borderId="34" xfId="1" applyFont="1" applyBorder="1" applyAlignment="1" applyProtection="1">
      <alignment horizontal="center" vertical="center"/>
      <protection locked="0"/>
    </xf>
    <xf numFmtId="0" fontId="2" fillId="0" borderId="36" xfId="0" applyFont="1" applyBorder="1"/>
    <xf numFmtId="0" fontId="2" fillId="0" borderId="32" xfId="0" applyFont="1" applyBorder="1"/>
    <xf numFmtId="0" fontId="2" fillId="0" borderId="23" xfId="0" applyFont="1" applyBorder="1"/>
    <xf numFmtId="0" fontId="2" fillId="0" borderId="29" xfId="0" applyFont="1" applyBorder="1"/>
    <xf numFmtId="0" fontId="19" fillId="0" borderId="74" xfId="0" applyFont="1" applyBorder="1" applyAlignment="1">
      <alignment horizontal="center"/>
    </xf>
    <xf numFmtId="0" fontId="17" fillId="0" borderId="30" xfId="1" applyFont="1" applyBorder="1" applyAlignment="1" applyProtection="1">
      <alignment horizontal="center" vertical="center"/>
      <protection locked="0"/>
    </xf>
    <xf numFmtId="0" fontId="21" fillId="0" borderId="23" xfId="0" applyFont="1" applyBorder="1" applyAlignment="1">
      <alignment horizontal="center"/>
    </xf>
    <xf numFmtId="0" fontId="17" fillId="0" borderId="35" xfId="1" applyFont="1" applyBorder="1" applyAlignment="1" applyProtection="1">
      <alignment horizontal="center" vertical="center"/>
      <protection locked="0"/>
    </xf>
    <xf numFmtId="0" fontId="19" fillId="0" borderId="37" xfId="0" applyFont="1" applyBorder="1" applyAlignment="1">
      <alignment horizontal="center"/>
    </xf>
    <xf numFmtId="0" fontId="2" fillId="0" borderId="29" xfId="0" applyFont="1" applyBorder="1" applyAlignment="1">
      <alignment horizontal="center" wrapText="1"/>
    </xf>
  </cellXfs>
  <cellStyles count="6">
    <cellStyle name="Normal" xfId="0" builtinId="0"/>
    <cellStyle name="Normal 2" xfId="1"/>
    <cellStyle name="Normal 3" xfId="3"/>
    <cellStyle name="Normal_معلومات" xfId="2"/>
    <cellStyle name="Normal_معلومات_1" xfId="4"/>
    <cellStyle name="عادي_معلومات"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78;&#1602;&#1585;&#1610;&#1585;%20&#1575;&#1604;&#1605;&#1587;&#1578;&#1588;&#1575;&#1585;&#1577;2022&#1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د"/>
      <sheetName val="التقرير"/>
      <sheetName val="التقرير (2)"/>
      <sheetName val="1ثا"/>
      <sheetName val="2ثا"/>
      <sheetName val="3ثا"/>
      <sheetName val="feuil1"/>
      <sheetName val="Feuil2"/>
    </sheetNames>
    <sheetDataSet>
      <sheetData sheetId="0" refreshError="1"/>
      <sheetData sheetId="1" refreshError="1"/>
      <sheetData sheetId="2" refreshError="1"/>
      <sheetData sheetId="3"/>
      <sheetData sheetId="4" refreshError="1"/>
      <sheetData sheetId="5" refreshError="1"/>
      <sheetData sheetId="6">
        <row r="2">
          <cell r="A2" t="str">
            <v>استدعاء</v>
          </cell>
          <cell r="B2" t="str">
            <v>_1آ_1</v>
          </cell>
          <cell r="C2" t="str">
            <v>_1l_1</v>
          </cell>
          <cell r="D2" t="str">
            <v>مومن حسين</v>
          </cell>
          <cell r="F2" t="str">
            <v>اللغة_العربية</v>
          </cell>
        </row>
        <row r="3">
          <cell r="A3" t="str">
            <v>تثبيت</v>
          </cell>
          <cell r="B3" t="str">
            <v>_1آ_2</v>
          </cell>
          <cell r="C3" t="str">
            <v>_1l_2</v>
          </cell>
          <cell r="D3" t="str">
            <v>برقوق الحاج علي</v>
          </cell>
          <cell r="F3" t="str">
            <v>اللغة_الفرنسية</v>
          </cell>
        </row>
        <row r="4">
          <cell r="A4" t="str">
            <v>بدون مبرر</v>
          </cell>
          <cell r="B4" t="str">
            <v>_1آ_3</v>
          </cell>
          <cell r="C4" t="str">
            <v>_1l_3</v>
          </cell>
          <cell r="D4" t="str">
            <v>ويتار صورية</v>
          </cell>
          <cell r="F4" t="str">
            <v>اللغة_الحية</v>
          </cell>
        </row>
        <row r="5">
          <cell r="A5" t="str">
            <v>ش/ط</v>
          </cell>
          <cell r="B5" t="str">
            <v>_1ع_1</v>
          </cell>
          <cell r="C5" t="str">
            <v>_1s_1</v>
          </cell>
          <cell r="D5" t="str">
            <v>بوطاوس فاطمة</v>
          </cell>
          <cell r="F5" t="str">
            <v xml:space="preserve">الفلسفة </v>
          </cell>
        </row>
        <row r="6">
          <cell r="A6" t="str">
            <v>حالة وفاة</v>
          </cell>
          <cell r="B6" t="str">
            <v>_1ع_2</v>
          </cell>
          <cell r="C6" t="str">
            <v>_1s_2</v>
          </cell>
          <cell r="F6" t="str">
            <v>العلوم_الاجتماعية</v>
          </cell>
        </row>
        <row r="7">
          <cell r="A7" t="str">
            <v>ندوة تربوية</v>
          </cell>
          <cell r="B7" t="str">
            <v>_1ع_3</v>
          </cell>
          <cell r="C7" t="str">
            <v>_1s_3</v>
          </cell>
          <cell r="F7" t="str">
            <v>العلوم_الشرعية</v>
          </cell>
        </row>
        <row r="8">
          <cell r="A8" t="str">
            <v>عطلة أمومة</v>
          </cell>
          <cell r="B8" t="str">
            <v>_1ع_4</v>
          </cell>
          <cell r="C8" t="str">
            <v>_1s_4</v>
          </cell>
          <cell r="F8" t="str">
            <v>الرياضيات</v>
          </cell>
        </row>
        <row r="9">
          <cell r="A9" t="str">
            <v>طلب غياب</v>
          </cell>
          <cell r="B9" t="str">
            <v>_1ع_5</v>
          </cell>
          <cell r="C9" t="str">
            <v>_1s_5</v>
          </cell>
          <cell r="F9" t="str">
            <v>الفيزياء</v>
          </cell>
        </row>
        <row r="10">
          <cell r="B10" t="str">
            <v>_1ع_6</v>
          </cell>
          <cell r="C10" t="str">
            <v>_1s_6</v>
          </cell>
          <cell r="F10" t="str">
            <v>العلوم_الطبيعية</v>
          </cell>
        </row>
        <row r="11">
          <cell r="B11" t="str">
            <v>_2آ_1</v>
          </cell>
          <cell r="C11" t="str">
            <v>_2l_1</v>
          </cell>
          <cell r="F11" t="str">
            <v>التربية_البدنية</v>
          </cell>
        </row>
        <row r="12">
          <cell r="B12" t="str">
            <v>_2آ_2</v>
          </cell>
          <cell r="C12" t="str">
            <v>_2l_2</v>
          </cell>
          <cell r="F12" t="str">
            <v>الهندسة_المدنية</v>
          </cell>
        </row>
        <row r="13">
          <cell r="B13" t="str">
            <v>_2آ_3</v>
          </cell>
          <cell r="C13" t="str">
            <v>_2l_3</v>
          </cell>
          <cell r="F13" t="str">
            <v>الاعلام_الالي</v>
          </cell>
        </row>
        <row r="14">
          <cell r="B14" t="str">
            <v>_2ت_ر</v>
          </cell>
          <cell r="C14" t="str">
            <v>_2t_m</v>
          </cell>
          <cell r="F14" t="str">
            <v>الإقتصاد</v>
          </cell>
        </row>
        <row r="15">
          <cell r="B15" t="str">
            <v>_2ت_ق</v>
          </cell>
          <cell r="C15" t="str">
            <v>_2g_</v>
          </cell>
          <cell r="F15" t="str">
            <v>الهندسة_الميكانيكية</v>
          </cell>
        </row>
        <row r="16">
          <cell r="B16" t="str">
            <v>_2ع_1</v>
          </cell>
          <cell r="C16" t="str">
            <v>_2s_1</v>
          </cell>
          <cell r="F16" t="str">
            <v>التكنولوجيا</v>
          </cell>
        </row>
        <row r="17">
          <cell r="B17" t="str">
            <v>_2ع_2</v>
          </cell>
          <cell r="C17" t="str">
            <v>_2s_2</v>
          </cell>
        </row>
        <row r="18">
          <cell r="B18" t="str">
            <v>_2ع_3</v>
          </cell>
          <cell r="C18" t="str">
            <v>_2s_3</v>
          </cell>
        </row>
        <row r="19">
          <cell r="B19" t="str">
            <v>_3آ_1</v>
          </cell>
          <cell r="C19" t="str">
            <v>_3l_1</v>
          </cell>
        </row>
        <row r="20">
          <cell r="B20" t="str">
            <v>_3آ_2</v>
          </cell>
          <cell r="C20" t="str">
            <v>_3l_2</v>
          </cell>
        </row>
        <row r="21">
          <cell r="B21" t="str">
            <v>_3آ_3</v>
          </cell>
          <cell r="C21" t="str">
            <v>_3l_3</v>
          </cell>
        </row>
        <row r="22">
          <cell r="B22" t="str">
            <v>_3ت_ر</v>
          </cell>
          <cell r="C22" t="str">
            <v>_3t_m</v>
          </cell>
        </row>
        <row r="23">
          <cell r="B23" t="str">
            <v>_3ت_ق</v>
          </cell>
          <cell r="C23" t="str">
            <v>_3g_</v>
          </cell>
        </row>
        <row r="24">
          <cell r="B24" t="str">
            <v>_3ع_1</v>
          </cell>
          <cell r="C24" t="str">
            <v>_3s_1</v>
          </cell>
        </row>
        <row r="25">
          <cell r="B25" t="str">
            <v>_3ع_2</v>
          </cell>
          <cell r="C25" t="str">
            <v>_3s_2</v>
          </cell>
        </row>
        <row r="26">
          <cell r="B26" t="str">
            <v>_3ع_3</v>
          </cell>
          <cell r="C26" t="str">
            <v>_3s_3</v>
          </cell>
        </row>
      </sheetData>
      <sheetData sheetId="7"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3"/>
  <dimension ref="A1:AA124"/>
  <sheetViews>
    <sheetView rightToLeft="1" tabSelected="1" view="pageBreakPreview" zoomScaleNormal="100" zoomScaleSheetLayoutView="100" workbookViewId="0">
      <selection activeCell="J14" sqref="J14"/>
    </sheetView>
  </sheetViews>
  <sheetFormatPr defaultColWidth="9" defaultRowHeight="15"/>
  <cols>
    <col min="1" max="9" width="4.28515625" customWidth="1"/>
    <col min="10" max="10" width="4.85546875" customWidth="1"/>
    <col min="11" max="11" width="4.28515625" customWidth="1"/>
    <col min="12" max="12" width="5.28515625" customWidth="1"/>
    <col min="13" max="13" width="4.28515625" customWidth="1"/>
    <col min="14" max="14" width="4.7109375" customWidth="1"/>
    <col min="15" max="15" width="4.28515625" customWidth="1"/>
    <col min="16" max="16" width="5.140625" customWidth="1"/>
    <col min="17" max="20" width="4.28515625" customWidth="1"/>
    <col min="21" max="21" width="2.7109375" customWidth="1"/>
    <col min="22" max="22" width="3" customWidth="1"/>
    <col min="23" max="23" width="3.140625" customWidth="1"/>
    <col min="24" max="24" width="3.85546875" hidden="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112" t="s">
        <v>0</v>
      </c>
      <c r="F1" s="112"/>
      <c r="G1" s="112"/>
      <c r="H1" s="112"/>
      <c r="I1" s="112"/>
      <c r="J1" s="112"/>
      <c r="K1" s="112"/>
      <c r="L1" s="112"/>
      <c r="M1" s="112"/>
      <c r="N1" s="1"/>
      <c r="O1" s="1"/>
      <c r="P1" s="1"/>
      <c r="Q1" s="1"/>
      <c r="R1" s="1"/>
      <c r="S1" s="1"/>
      <c r="T1" s="1"/>
    </row>
    <row r="2" spans="1:21" ht="15.75" customHeight="1">
      <c r="A2" s="1"/>
      <c r="B2" s="1"/>
      <c r="C2" s="1"/>
      <c r="D2" s="1"/>
      <c r="E2" s="1"/>
      <c r="F2" s="1"/>
      <c r="G2" s="113" t="s">
        <v>1</v>
      </c>
      <c r="H2" s="113"/>
      <c r="I2" s="113"/>
      <c r="J2" s="113"/>
      <c r="K2" s="113"/>
      <c r="L2" s="2"/>
      <c r="M2" s="1"/>
      <c r="N2" s="114" t="s">
        <v>2</v>
      </c>
      <c r="O2" s="115"/>
      <c r="P2" s="116" t="s">
        <v>95</v>
      </c>
      <c r="Q2" s="117"/>
      <c r="R2" s="118" t="s">
        <v>127</v>
      </c>
      <c r="S2" s="119"/>
      <c r="T2" s="120"/>
    </row>
    <row r="3" spans="1:21" ht="15.75">
      <c r="A3" s="121" t="s">
        <v>3</v>
      </c>
      <c r="B3" s="121"/>
      <c r="C3" s="121"/>
      <c r="D3" s="121"/>
      <c r="E3" s="121"/>
      <c r="F3" s="3"/>
      <c r="G3" s="3"/>
      <c r="H3" s="1"/>
      <c r="I3" s="1"/>
      <c r="J3" s="1"/>
      <c r="K3" s="1"/>
      <c r="L3" s="1"/>
      <c r="M3" s="1"/>
      <c r="N3" s="122" t="s">
        <v>4</v>
      </c>
      <c r="O3" s="122"/>
      <c r="P3" s="123">
        <v>1</v>
      </c>
      <c r="Q3" s="124"/>
      <c r="R3" s="4" t="s">
        <v>94</v>
      </c>
      <c r="S3" s="5"/>
      <c r="T3" s="6"/>
    </row>
    <row r="4" spans="1:21" ht="15.75" thickBot="1">
      <c r="A4" s="121" t="s">
        <v>5</v>
      </c>
      <c r="B4" s="121"/>
      <c r="C4" s="121"/>
      <c r="D4" s="121"/>
      <c r="E4" s="121"/>
      <c r="F4" s="121"/>
      <c r="G4" s="121"/>
      <c r="H4" s="1"/>
      <c r="I4" s="1"/>
      <c r="J4" s="1"/>
      <c r="K4" s="1"/>
      <c r="L4" s="1"/>
      <c r="M4" s="1"/>
      <c r="N4" s="1"/>
      <c r="O4" s="1"/>
      <c r="P4" s="125" t="s">
        <v>6</v>
      </c>
      <c r="Q4" s="125"/>
      <c r="R4" s="125"/>
      <c r="S4" s="1"/>
      <c r="T4" s="1"/>
    </row>
    <row r="5" spans="1:21" ht="25.5" customHeight="1" thickBot="1">
      <c r="A5" s="1"/>
      <c r="B5" s="1"/>
      <c r="C5" s="1"/>
      <c r="D5" s="1"/>
      <c r="E5" s="1"/>
      <c r="F5" s="1"/>
      <c r="G5" s="126" t="s">
        <v>7</v>
      </c>
      <c r="H5" s="127"/>
      <c r="I5" s="127"/>
      <c r="J5" s="127"/>
      <c r="K5" s="127"/>
      <c r="L5" s="127"/>
      <c r="M5" s="127"/>
      <c r="N5" s="127"/>
      <c r="O5" s="128"/>
      <c r="P5" s="1"/>
      <c r="Q5" s="1"/>
      <c r="R5" s="1"/>
      <c r="S5" s="1"/>
      <c r="T5" s="1"/>
    </row>
    <row r="6" spans="1:21" ht="14.25" customHeight="1" thickBot="1">
      <c r="A6" s="1"/>
      <c r="B6" s="1"/>
      <c r="C6" s="1"/>
      <c r="D6" s="1"/>
      <c r="E6" s="1"/>
      <c r="F6" s="1"/>
      <c r="G6" s="7"/>
      <c r="H6" s="7"/>
      <c r="I6" s="7"/>
      <c r="J6" s="7"/>
      <c r="K6" s="7"/>
      <c r="L6" s="7"/>
      <c r="M6" s="7"/>
      <c r="N6" s="7"/>
      <c r="O6" s="7"/>
      <c r="P6" s="1"/>
      <c r="Q6" s="1"/>
      <c r="R6" s="1"/>
      <c r="S6" s="1"/>
      <c r="T6" s="1"/>
    </row>
    <row r="7" spans="1:21" ht="20.100000000000001" customHeight="1" thickTop="1" thickBot="1">
      <c r="A7" s="1"/>
      <c r="B7" s="1"/>
      <c r="C7" s="129" t="s">
        <v>8</v>
      </c>
      <c r="D7" s="129"/>
      <c r="E7" s="129"/>
      <c r="F7" s="129"/>
      <c r="G7" s="129"/>
      <c r="H7" s="129"/>
      <c r="I7" s="129"/>
      <c r="J7" s="129"/>
      <c r="K7" s="129"/>
      <c r="L7" s="129" t="s">
        <v>9</v>
      </c>
      <c r="M7" s="129"/>
      <c r="N7" s="129"/>
      <c r="O7" s="129"/>
      <c r="P7" s="129"/>
      <c r="Q7" s="129"/>
      <c r="R7" s="129"/>
      <c r="S7" s="129"/>
      <c r="T7" s="129"/>
      <c r="U7" s="1"/>
    </row>
    <row r="8" spans="1:21" ht="20.100000000000001" customHeight="1" thickTop="1" thickBot="1">
      <c r="A8" s="130" t="s">
        <v>10</v>
      </c>
      <c r="B8" s="8" t="s">
        <v>11</v>
      </c>
      <c r="C8" s="132" t="s">
        <v>12</v>
      </c>
      <c r="D8" s="132"/>
      <c r="E8" s="132"/>
      <c r="F8" s="133" t="s">
        <v>13</v>
      </c>
      <c r="G8" s="134"/>
      <c r="H8" s="135"/>
      <c r="I8" s="136" t="s">
        <v>14</v>
      </c>
      <c r="J8" s="137"/>
      <c r="K8" s="138"/>
      <c r="L8" s="139" t="s">
        <v>12</v>
      </c>
      <c r="M8" s="137"/>
      <c r="N8" s="140"/>
      <c r="O8" s="133" t="s">
        <v>13</v>
      </c>
      <c r="P8" s="134"/>
      <c r="Q8" s="149"/>
      <c r="R8" s="136" t="s">
        <v>14</v>
      </c>
      <c r="S8" s="137"/>
      <c r="T8" s="138"/>
      <c r="U8" s="1"/>
    </row>
    <row r="9" spans="1:21" ht="20.100000000000001" customHeight="1" thickTop="1" thickBot="1">
      <c r="A9" s="131"/>
      <c r="B9" s="287" t="s">
        <v>15</v>
      </c>
      <c r="C9" s="283" t="s">
        <v>16</v>
      </c>
      <c r="D9" s="10" t="s">
        <v>47</v>
      </c>
      <c r="E9" s="11" t="s">
        <v>17</v>
      </c>
      <c r="F9" s="9" t="s">
        <v>16</v>
      </c>
      <c r="G9" s="10" t="s">
        <v>47</v>
      </c>
      <c r="H9" s="11" t="s">
        <v>17</v>
      </c>
      <c r="I9" s="9" t="s">
        <v>16</v>
      </c>
      <c r="J9" s="12" t="s">
        <v>47</v>
      </c>
      <c r="K9" s="13" t="s">
        <v>17</v>
      </c>
      <c r="L9" s="14" t="s">
        <v>16</v>
      </c>
      <c r="M9" s="12" t="s">
        <v>47</v>
      </c>
      <c r="N9" s="13" t="s">
        <v>17</v>
      </c>
      <c r="O9" s="14" t="s">
        <v>16</v>
      </c>
      <c r="P9" s="12" t="s">
        <v>47</v>
      </c>
      <c r="Q9" s="13" t="s">
        <v>17</v>
      </c>
      <c r="R9" s="15" t="s">
        <v>16</v>
      </c>
      <c r="S9" s="16" t="s">
        <v>47</v>
      </c>
      <c r="T9" s="17" t="s">
        <v>17</v>
      </c>
      <c r="U9" s="1"/>
    </row>
    <row r="10" spans="1:21" ht="20.100000000000001" customHeight="1" thickBot="1">
      <c r="A10" s="141" t="s">
        <v>18</v>
      </c>
      <c r="B10" s="288" t="s">
        <v>89</v>
      </c>
      <c r="C10" s="290">
        <f>COUNTIFS(معلومات!$C$12:$C$1000, B10, معلومات!$D$12:$D$1000, "ن", معلومات!$E$12:$E$1000, "ذ")</f>
        <v>5</v>
      </c>
      <c r="D10" s="18">
        <f>COUNTIFS(معلومات!$C$12:$C$1000, B10, معلومات!$D$12:$D$1000, "ن", معلومات!$E$12:$E$1000, "أ")</f>
        <v>5</v>
      </c>
      <c r="E10" s="19">
        <f>SUM(C10:D10)</f>
        <v>10</v>
      </c>
      <c r="F10" s="20">
        <f>COUNTIFS(معلومات!$C$12:$C$1000, B10, معلومات!$D$12:$D$1000, "خ", معلومات!$E$12:$E$1000, "ذ")</f>
        <v>11</v>
      </c>
      <c r="G10" s="18">
        <f>COUNTIFS(معلومات!$C$12:$C$1000, B10, معلومات!$D$12:$D$1000, "خ", معلومات!$E$12:$E$1000, "أ")</f>
        <v>10</v>
      </c>
      <c r="H10" s="19">
        <f>SUM(F10:G10)</f>
        <v>21</v>
      </c>
      <c r="I10" s="20">
        <f>C10+F10</f>
        <v>16</v>
      </c>
      <c r="J10" s="18">
        <f>D10+G10</f>
        <v>15</v>
      </c>
      <c r="K10" s="293">
        <f>SUM(I10:J10)</f>
        <v>31</v>
      </c>
      <c r="L10" s="294">
        <f>SUMPRODUCT((E55:E86="4م1")*(G55:G86="ن")*(V55:V86="ذ"))</f>
        <v>0</v>
      </c>
      <c r="M10" s="82">
        <f>SUMPRODUCT((E55:E86="4م1")*(G55:G86="ن")*(V55:V86="أ"))</f>
        <v>0</v>
      </c>
      <c r="N10" s="24">
        <f>SUM(L10:M10)</f>
        <v>0</v>
      </c>
      <c r="O10" s="25">
        <f>SUMPRODUCT((E55:E86="4م1")*(G55:G86="خ")*(V55:V86="ذ"))</f>
        <v>0</v>
      </c>
      <c r="P10" s="26">
        <f>SUMPRODUCT((E55:E86="4م1")*(G55:G86="خ")*(V55:V86="أ"))</f>
        <v>0</v>
      </c>
      <c r="Q10" s="24">
        <f>SUM(O10:P10)</f>
        <v>0</v>
      </c>
      <c r="R10" s="25">
        <f>L10+O10</f>
        <v>0</v>
      </c>
      <c r="S10" s="26">
        <f>M10+P10</f>
        <v>0</v>
      </c>
      <c r="T10" s="24">
        <f>SUM(R10:S10)</f>
        <v>0</v>
      </c>
      <c r="U10" s="1"/>
    </row>
    <row r="11" spans="1:21" ht="20.100000000000001" customHeight="1">
      <c r="A11" s="142"/>
      <c r="B11" s="288" t="s">
        <v>90</v>
      </c>
      <c r="C11" s="284">
        <f>COUNTIFS(معلومات!$C$12:$C$1000, B11, معلومات!$D$12:$D$1000, "ن", معلومات!$E$12:$E$1000, "ذ")</f>
        <v>8</v>
      </c>
      <c r="D11" s="21">
        <f>COUNTIFS(معلومات!$C$12:$C$1000, B11, معلومات!$D$12:$D$1000, "ن", معلومات!$E$12:$E$1000, "أ")</f>
        <v>8</v>
      </c>
      <c r="E11" s="289">
        <f>SUM(C11:D11)</f>
        <v>16</v>
      </c>
      <c r="F11" s="38">
        <f>COUNTIFS(معلومات!$C$12:$C$1000, B11, معلومات!$D$12:$D$1000, "خ", معلومات!$E$12:$E$1000, "ذ")</f>
        <v>4</v>
      </c>
      <c r="G11" s="21">
        <f>COUNTIFS(معلومات!$C$12:$C$1000, B11, معلومات!$D$12:$D$1000, "خ", معلومات!$E$12:$E$1000, "أ")</f>
        <v>10</v>
      </c>
      <c r="H11" s="22">
        <f>SUM(F11:G11)</f>
        <v>14</v>
      </c>
      <c r="I11" s="38">
        <f>C11+F11</f>
        <v>12</v>
      </c>
      <c r="J11" s="21">
        <f>D11+G11</f>
        <v>18</v>
      </c>
      <c r="K11" s="22">
        <f>SUM(I11:J11)</f>
        <v>30</v>
      </c>
      <c r="L11" s="23">
        <f>SUMPRODUCT((E55:E86="4م2")*(G55:G86="ن")*(V55:V86="ذ"))</f>
        <v>0</v>
      </c>
      <c r="M11" s="82">
        <f>SUMPRODUCT((E55:E86="4م2")*(G55:G86="ن")*(V55:V86="أ"))</f>
        <v>0</v>
      </c>
      <c r="N11" s="24">
        <f>SUM(L11:M11)</f>
        <v>0</v>
      </c>
      <c r="O11" s="25">
        <f>SUMPRODUCT((E55:E86="4م2")*(G55:G86="خ")*(V55:V86="ذ"))</f>
        <v>0</v>
      </c>
      <c r="P11" s="26">
        <f>SUMPRODUCT((E55:E86="4م2")*(G55:G86="خ")*(V55:V86="أ"))</f>
        <v>0</v>
      </c>
      <c r="Q11" s="24">
        <f>SUM(O11:P11)</f>
        <v>0</v>
      </c>
      <c r="R11" s="25">
        <f>L11+O11</f>
        <v>0</v>
      </c>
      <c r="S11" s="26">
        <f>M11+P11</f>
        <v>0</v>
      </c>
      <c r="T11" s="24">
        <f>SUM(R11:S11)</f>
        <v>0</v>
      </c>
      <c r="U11" s="1"/>
    </row>
    <row r="12" spans="1:21" ht="0.75" customHeight="1">
      <c r="A12" s="143"/>
      <c r="B12" s="285"/>
      <c r="C12" s="282"/>
      <c r="D12" s="28"/>
      <c r="E12" s="29"/>
      <c r="F12" s="27"/>
      <c r="G12" s="28"/>
      <c r="H12" s="29"/>
      <c r="I12" s="38"/>
      <c r="J12" s="28"/>
      <c r="K12" s="22"/>
      <c r="L12" s="23"/>
      <c r="M12" s="23"/>
      <c r="N12" s="30"/>
      <c r="O12" s="31"/>
      <c r="P12" s="32"/>
      <c r="Q12" s="30"/>
      <c r="R12" s="31"/>
      <c r="S12" s="32"/>
      <c r="T12" s="30"/>
      <c r="U12" s="1"/>
    </row>
    <row r="13" spans="1:21" ht="20.100000000000001" customHeight="1" thickBot="1">
      <c r="A13" s="144" t="s">
        <v>92</v>
      </c>
      <c r="B13" s="145"/>
      <c r="C13" s="33">
        <f t="shared" ref="C13:K13" si="0">SUM(C10:C12)</f>
        <v>13</v>
      </c>
      <c r="D13" s="34">
        <f t="shared" si="0"/>
        <v>13</v>
      </c>
      <c r="E13" s="35">
        <f t="shared" si="0"/>
        <v>26</v>
      </c>
      <c r="F13" s="33">
        <f t="shared" si="0"/>
        <v>15</v>
      </c>
      <c r="G13" s="34">
        <f t="shared" si="0"/>
        <v>20</v>
      </c>
      <c r="H13" s="35">
        <f t="shared" si="0"/>
        <v>35</v>
      </c>
      <c r="I13" s="33">
        <f t="shared" si="0"/>
        <v>28</v>
      </c>
      <c r="J13" s="34">
        <f t="shared" si="0"/>
        <v>33</v>
      </c>
      <c r="K13" s="35">
        <f t="shared" si="0"/>
        <v>61</v>
      </c>
      <c r="L13" s="111">
        <f>L11+L10</f>
        <v>0</v>
      </c>
      <c r="M13" s="36">
        <f>M11+M10</f>
        <v>0</v>
      </c>
      <c r="N13" s="37">
        <f>N10+N11</f>
        <v>0</v>
      </c>
      <c r="O13" s="111">
        <f>SUM(O10:O11)</f>
        <v>0</v>
      </c>
      <c r="P13" s="36">
        <f>SUM(P10:P11)</f>
        <v>0</v>
      </c>
      <c r="Q13" s="37">
        <f>Q10+Q11</f>
        <v>0</v>
      </c>
      <c r="R13" s="111">
        <f>SUM(R10:R11)</f>
        <v>0</v>
      </c>
      <c r="S13" s="36">
        <f>SUM(S10:S11)</f>
        <v>0</v>
      </c>
      <c r="T13" s="30">
        <f>SUM(R13:S13)</f>
        <v>0</v>
      </c>
      <c r="U13" s="1"/>
    </row>
    <row r="14" spans="1:21" ht="20.100000000000001" customHeight="1">
      <c r="A14" s="141" t="s">
        <v>19</v>
      </c>
      <c r="B14" s="286" t="s">
        <v>20</v>
      </c>
      <c r="C14" s="290">
        <f>COUNTIFS(معلومات!$C$12:$C$1000, B14, معلومات!$D$12:$D$1000, "ن", معلومات!$E$12:$E$1000, "ذ")</f>
        <v>9</v>
      </c>
      <c r="D14" s="278">
        <f>COUNTIFS(معلومات!$C$12:$C$1000, B14, معلومات!$D$12:$D$1000, "ن", معلومات!$E$12:$E$1000, "أ")</f>
        <v>5</v>
      </c>
      <c r="E14" s="19">
        <f t="shared" ref="E14:E24" si="1">SUM(C14:D14)</f>
        <v>14</v>
      </c>
      <c r="F14" s="277">
        <f>COUNTIFS(معلومات!$C$12:$C$1000, B14, معلومات!$D$12:$D$1000, "خ", معلومات!$E$12:$E$1000, "ذ")</f>
        <v>13</v>
      </c>
      <c r="G14" s="278">
        <f>COUNTIFS(معلومات!$C$12:$C$1000, B14, معلومات!$D$12:$D$1000, "خ", معلومات!$E$12:$E$1000, "أ")</f>
        <v>13</v>
      </c>
      <c r="H14" s="22">
        <f t="shared" ref="H14:H24" si="2">SUM(F14:G14)</f>
        <v>26</v>
      </c>
      <c r="I14" s="38">
        <f>C14+F14</f>
        <v>22</v>
      </c>
      <c r="J14" s="21">
        <f>D14+G14</f>
        <v>18</v>
      </c>
      <c r="K14" s="22">
        <f>SUM(I14:J14)</f>
        <v>40</v>
      </c>
      <c r="L14" s="25">
        <f>SUMPRODUCT((E55:E86="3م1")*(G55:G86="ن")*(V55:V86="ذ"))</f>
        <v>0</v>
      </c>
      <c r="M14" s="26">
        <f>SUMPRODUCT((E55:E86="3م1")*(G55:G86="ن")*(V55:V86="أ"))</f>
        <v>0</v>
      </c>
      <c r="N14" s="24">
        <f>SUM(L14:M14)</f>
        <v>0</v>
      </c>
      <c r="O14" s="25">
        <f>SUMPRODUCT((E55:E86="3م1")*(G55:G86="خ")*(V55:V86="ذ"))</f>
        <v>0</v>
      </c>
      <c r="P14" s="26">
        <f>SUMPRODUCT((E55:E86="3م1")*(G55:G86="خ")*(V55:V86="أ"))</f>
        <v>0</v>
      </c>
      <c r="Q14" s="24">
        <f>SUM(O14:P14)</f>
        <v>0</v>
      </c>
      <c r="R14" s="25">
        <f>L14+O14</f>
        <v>0</v>
      </c>
      <c r="S14" s="26">
        <f>M14+P14</f>
        <v>0</v>
      </c>
      <c r="T14" s="24">
        <f>SUM(R14:S14)</f>
        <v>0</v>
      </c>
      <c r="U14" s="1"/>
    </row>
    <row r="15" spans="1:21" ht="20.100000000000001" customHeight="1">
      <c r="A15" s="142"/>
      <c r="B15" s="286"/>
      <c r="C15" s="292"/>
      <c r="D15" s="28"/>
      <c r="E15" s="22"/>
      <c r="F15" s="27"/>
      <c r="G15" s="28"/>
      <c r="H15" s="22"/>
      <c r="I15" s="38"/>
      <c r="J15" s="21"/>
      <c r="K15" s="22"/>
      <c r="L15" s="25">
        <f>SUMPRODUCT((E55:E86="3م2")*(G55:G86="ن")*(V55:V86="ذ"))</f>
        <v>0</v>
      </c>
      <c r="M15" s="26">
        <f>SUMPRODUCT((E55:E86="3م2")*(G55:G86="ن")*(V55:V86="أ"))</f>
        <v>0</v>
      </c>
      <c r="N15" s="24">
        <f>SUM(L15:M15)</f>
        <v>0</v>
      </c>
      <c r="O15" s="25">
        <f>SUMPRODUCT((E56:E87="3م2")*(G56:G87="خ")*(V56:V87="ذ"))</f>
        <v>0</v>
      </c>
      <c r="P15" s="26">
        <f>SUMPRODUCT((E56:E87="3م2")*(G56:G87="خ")*(V56:V87="أ"))</f>
        <v>0</v>
      </c>
      <c r="Q15" s="24">
        <f>SUM(O15:P15)</f>
        <v>0</v>
      </c>
      <c r="R15" s="25">
        <f>L15+O15</f>
        <v>0</v>
      </c>
      <c r="S15" s="26">
        <f>M15+P15</f>
        <v>0</v>
      </c>
      <c r="T15" s="24">
        <f>SUM(R15:S15)</f>
        <v>0</v>
      </c>
      <c r="U15" s="1"/>
    </row>
    <row r="16" spans="1:21" ht="0.75" customHeight="1">
      <c r="A16" s="143"/>
      <c r="B16" s="285"/>
      <c r="C16" s="282"/>
      <c r="D16" s="28"/>
      <c r="E16" s="29"/>
      <c r="F16" s="27"/>
      <c r="G16" s="28"/>
      <c r="H16" s="29"/>
      <c r="I16" s="27"/>
      <c r="J16" s="28"/>
      <c r="K16" s="29"/>
      <c r="L16" s="31"/>
      <c r="M16" s="32"/>
      <c r="N16" s="30"/>
      <c r="O16" s="31"/>
      <c r="P16" s="32"/>
      <c r="Q16" s="30"/>
      <c r="R16" s="31"/>
      <c r="S16" s="32"/>
      <c r="T16" s="30"/>
      <c r="U16" s="1"/>
    </row>
    <row r="17" spans="1:27" ht="20.100000000000001" customHeight="1" thickBot="1">
      <c r="A17" s="144" t="s">
        <v>92</v>
      </c>
      <c r="B17" s="291"/>
      <c r="C17" s="33">
        <f>SUM(C14:C16)</f>
        <v>9</v>
      </c>
      <c r="D17" s="34">
        <f>SUM(D14:D16)</f>
        <v>5</v>
      </c>
      <c r="E17" s="35">
        <f>E14+E15+E16</f>
        <v>14</v>
      </c>
      <c r="F17" s="33">
        <f>SUM(F14:F16)</f>
        <v>13</v>
      </c>
      <c r="G17" s="34">
        <f>SUM(G14:G16)</f>
        <v>13</v>
      </c>
      <c r="H17" s="35">
        <f>H14+H15+H16</f>
        <v>26</v>
      </c>
      <c r="I17" s="33">
        <f>SUM(I14:I16)</f>
        <v>22</v>
      </c>
      <c r="J17" s="34">
        <f>SUM(J14:J16)</f>
        <v>18</v>
      </c>
      <c r="K17" s="35">
        <f>SUM(I17:J17)</f>
        <v>40</v>
      </c>
      <c r="L17" s="111">
        <f>SUM(L14:L16)</f>
        <v>0</v>
      </c>
      <c r="M17" s="36">
        <f>SUM(M14:M16)</f>
        <v>0</v>
      </c>
      <c r="N17" s="37">
        <f>N14+N15+N16</f>
        <v>0</v>
      </c>
      <c r="O17" s="111">
        <f>SUM(O14:O16)</f>
        <v>0</v>
      </c>
      <c r="P17" s="36">
        <f>SUM(P14:P16)</f>
        <v>0</v>
      </c>
      <c r="Q17" s="37">
        <f>Q14+Q15+Q16</f>
        <v>0</v>
      </c>
      <c r="R17" s="111">
        <f>SUM(R14:R16)</f>
        <v>0</v>
      </c>
      <c r="S17" s="36">
        <f>SUM(S14:S16)</f>
        <v>0</v>
      </c>
      <c r="T17" s="37">
        <f>Q17+N17</f>
        <v>0</v>
      </c>
      <c r="U17" s="1"/>
    </row>
    <row r="18" spans="1:27" ht="20.100000000000001" customHeight="1" thickBot="1">
      <c r="A18" s="141" t="s">
        <v>22</v>
      </c>
      <c r="B18" s="286" t="s">
        <v>23</v>
      </c>
      <c r="C18" s="281">
        <f>COUNTIFS(معلومات!$C$12:$C$1000, B18, معلومات!$D$12:$D$1000, "ن", معلومات!$E$12:$E$1000, "ذ")</f>
        <v>8</v>
      </c>
      <c r="D18" s="18">
        <f>COUNTIFS(معلومات!$C$12:$C$1000, B18, معلومات!$D$12:$D$1000, "ن", معلومات!$E$12:$E$1000, "أ")</f>
        <v>11</v>
      </c>
      <c r="E18" s="22">
        <f t="shared" si="1"/>
        <v>19</v>
      </c>
      <c r="F18" s="20">
        <f>COUNTIFS(معلومات!$C$12:$C$1000, B18, معلومات!$D$12:$D$1000, "خ", معلومات!$E$12:$E$1000, "ذ")</f>
        <v>11</v>
      </c>
      <c r="G18" s="18">
        <f>COUNTIFS(معلومات!$C$12:$C$1000, B18, معلومات!$D$12:$D$1000, "خ", معلومات!$E$12:$E$1000, "أ")</f>
        <v>11</v>
      </c>
      <c r="H18" s="22">
        <f t="shared" si="2"/>
        <v>22</v>
      </c>
      <c r="I18" s="38">
        <f>C18+F18</f>
        <v>19</v>
      </c>
      <c r="J18" s="21">
        <f>D18+G18</f>
        <v>22</v>
      </c>
      <c r="K18" s="22">
        <f t="shared" ref="K18:K25" si="3">SUM(I18:J18)</f>
        <v>41</v>
      </c>
      <c r="L18" s="25">
        <f>SUMPRODUCT((E55:E86="2م1")*(G55:G86="ن")*(V55:V86="ذ"))</f>
        <v>0</v>
      </c>
      <c r="M18" s="26">
        <f>SUMPRODUCT((E55:E86="2م1")*(G55:G86="ن")*(V55:V86="أ"))</f>
        <v>0</v>
      </c>
      <c r="N18" s="24">
        <f>SUM(L18:M18)</f>
        <v>0</v>
      </c>
      <c r="O18" s="25">
        <f>SUMPRODUCT((E55:E86="2م1")*(G55:G86="خ")*(V55:V86="ذ"))</f>
        <v>0</v>
      </c>
      <c r="P18" s="26">
        <f>SUMPRODUCT((E55:E86="2م1")*(G55:G86="خ")*(V55:V86="أ"))</f>
        <v>0</v>
      </c>
      <c r="Q18" s="24">
        <f>SUM(O18:P18)</f>
        <v>0</v>
      </c>
      <c r="R18" s="25">
        <f>L18+O18</f>
        <v>0</v>
      </c>
      <c r="S18" s="26">
        <f>M18+P18</f>
        <v>0</v>
      </c>
      <c r="T18" s="24">
        <f>S18+R18</f>
        <v>0</v>
      </c>
      <c r="U18" s="1"/>
    </row>
    <row r="19" spans="1:27" ht="20.100000000000001" customHeight="1" thickBot="1">
      <c r="A19" s="142"/>
      <c r="B19" s="286" t="s">
        <v>24</v>
      </c>
      <c r="C19" s="281">
        <f>COUNTIFS(معلومات!$C$12:$C$1000, B19, معلومات!$D$12:$D$1000, "ن", معلومات!$E$12:$E$1000, "ذ")</f>
        <v>9</v>
      </c>
      <c r="D19" s="280">
        <f>COUNTIFS(معلومات!$C$12:$C$1000, B19, معلومات!$D$12:$D$1000, "ن", معلومات!$E$12:$E$1000, "أ")</f>
        <v>4</v>
      </c>
      <c r="E19" s="29">
        <f t="shared" si="1"/>
        <v>13</v>
      </c>
      <c r="F19" s="279">
        <f>COUNTIFS(معلومات!$C$12:$C$1000, B19, معلومات!$D$12:$D$1000, "خ", معلومات!$E$12:$E$1000, "ذ")</f>
        <v>15</v>
      </c>
      <c r="G19" s="18">
        <f>COUNTIFS(معلومات!$C$12:$C$1000, B19, معلومات!$D$12:$D$1000, "خ", معلومات!$E$12:$E$1000, "أ")</f>
        <v>13</v>
      </c>
      <c r="H19" s="29">
        <f t="shared" si="2"/>
        <v>28</v>
      </c>
      <c r="I19" s="27">
        <f>C19+F19</f>
        <v>24</v>
      </c>
      <c r="J19" s="28">
        <f>D19+G19</f>
        <v>17</v>
      </c>
      <c r="K19" s="29">
        <f t="shared" si="3"/>
        <v>41</v>
      </c>
      <c r="L19" s="31">
        <f>SUMPRODUCT((E55:E86="2م2")*(G55:G86="ن")*(V55:V86="ذ"))</f>
        <v>0</v>
      </c>
      <c r="M19" s="32">
        <f>SUMPRODUCT((E55:E86="2م2")*(G55:G86="ن")*(V55:V86="أ"))</f>
        <v>0</v>
      </c>
      <c r="N19" s="30">
        <f>SUM(L19:M19)</f>
        <v>0</v>
      </c>
      <c r="O19" s="31">
        <f>SUMPRODUCT((E55:E86="2م2")*(G55:G86="خ")*(V55:V86="ذ"))</f>
        <v>0</v>
      </c>
      <c r="P19" s="32">
        <f>SUMPRODUCT((E55:E86="2م2")*(G55:G86="خ")*(V55:V86="أ"))</f>
        <v>0</v>
      </c>
      <c r="Q19" s="30">
        <f>SUM(O19:P19)</f>
        <v>0</v>
      </c>
      <c r="R19" s="31">
        <f>L19+O19</f>
        <v>0</v>
      </c>
      <c r="S19" s="32">
        <f>M19+P19</f>
        <v>0</v>
      </c>
      <c r="T19" s="30">
        <f>SUM(R19:S19)</f>
        <v>0</v>
      </c>
      <c r="U19" s="1"/>
    </row>
    <row r="20" spans="1:27" ht="20.100000000000001" customHeight="1">
      <c r="A20" s="143"/>
      <c r="B20" s="285"/>
      <c r="C20" s="281"/>
      <c r="D20" s="18"/>
      <c r="E20" s="29"/>
      <c r="F20" s="27"/>
      <c r="G20" s="21"/>
      <c r="H20" s="29"/>
      <c r="I20" s="27"/>
      <c r="J20" s="28"/>
      <c r="K20" s="29"/>
      <c r="L20" s="31"/>
      <c r="M20" s="32"/>
      <c r="N20" s="30"/>
      <c r="O20" s="31"/>
      <c r="P20" s="32"/>
      <c r="Q20" s="30"/>
      <c r="R20" s="31"/>
      <c r="S20" s="32"/>
      <c r="T20" s="30"/>
      <c r="U20" s="1"/>
    </row>
    <row r="21" spans="1:27" ht="20.100000000000001" customHeight="1" thickBot="1">
      <c r="A21" s="144" t="s">
        <v>92</v>
      </c>
      <c r="B21" s="145"/>
      <c r="C21" s="33">
        <f t="shared" ref="C21:J21" si="4">SUM(C18:C20)</f>
        <v>17</v>
      </c>
      <c r="D21" s="34">
        <f t="shared" si="4"/>
        <v>15</v>
      </c>
      <c r="E21" s="35">
        <f t="shared" si="4"/>
        <v>32</v>
      </c>
      <c r="F21" s="33">
        <f t="shared" si="4"/>
        <v>26</v>
      </c>
      <c r="G21" s="34">
        <f t="shared" si="4"/>
        <v>24</v>
      </c>
      <c r="H21" s="35">
        <f t="shared" si="4"/>
        <v>50</v>
      </c>
      <c r="I21" s="33">
        <f t="shared" si="4"/>
        <v>43</v>
      </c>
      <c r="J21" s="34">
        <f t="shared" si="4"/>
        <v>39</v>
      </c>
      <c r="K21" s="35">
        <f t="shared" si="3"/>
        <v>82</v>
      </c>
      <c r="L21" s="111">
        <f t="shared" ref="L21:T21" si="5">SUM(L18:L20)</f>
        <v>0</v>
      </c>
      <c r="M21" s="36">
        <f t="shared" si="5"/>
        <v>0</v>
      </c>
      <c r="N21" s="37">
        <f t="shared" si="5"/>
        <v>0</v>
      </c>
      <c r="O21" s="111">
        <f t="shared" si="5"/>
        <v>0</v>
      </c>
      <c r="P21" s="36">
        <f t="shared" si="5"/>
        <v>0</v>
      </c>
      <c r="Q21" s="37">
        <f t="shared" si="5"/>
        <v>0</v>
      </c>
      <c r="R21" s="111">
        <f t="shared" si="5"/>
        <v>0</v>
      </c>
      <c r="S21" s="36">
        <f t="shared" si="5"/>
        <v>0</v>
      </c>
      <c r="T21" s="37">
        <f t="shared" si="5"/>
        <v>0</v>
      </c>
      <c r="U21" s="1"/>
    </row>
    <row r="22" spans="1:27" ht="20.100000000000001" customHeight="1">
      <c r="A22" s="141" t="s">
        <v>25</v>
      </c>
      <c r="B22" s="286" t="s">
        <v>103</v>
      </c>
      <c r="C22" s="281">
        <f>COUNTIFS(معلومات!$C$12:$C$1000, B22, معلومات!$D$12:$D$1000, "ن", معلومات!$E$12:$E$1000, "ذ")</f>
        <v>5</v>
      </c>
      <c r="D22" s="278">
        <f>COUNTIFS(معلومات!$C$12:$C$1000, B22, معلومات!$D$12:$D$1000, "ن", معلومات!$E$12:$E$1000, "أ")</f>
        <v>3</v>
      </c>
      <c r="E22" s="22">
        <f t="shared" si="1"/>
        <v>8</v>
      </c>
      <c r="F22" s="277">
        <f>COUNTIFS(معلومات!$C$12:$C$1000, B22, معلومات!$D$12:$D$1000, "خ", معلومات!$E$12:$E$1000, "ذ")</f>
        <v>16</v>
      </c>
      <c r="G22" s="278">
        <f>COUNTIFS(معلومات!$C$12:$C$1000, B22, معلومات!$D$12:$D$1000, "خ", معلومات!$E$12:$E$1000, "أ")</f>
        <v>8</v>
      </c>
      <c r="H22" s="22">
        <f t="shared" si="2"/>
        <v>24</v>
      </c>
      <c r="I22" s="38">
        <f t="shared" ref="I22:J24" si="6">C22+F22</f>
        <v>21</v>
      </c>
      <c r="J22" s="21">
        <f t="shared" si="6"/>
        <v>11</v>
      </c>
      <c r="K22" s="22">
        <f t="shared" si="3"/>
        <v>32</v>
      </c>
      <c r="L22" s="25">
        <f>SUMPRODUCT((E55:E86="1م1")*(G55:G86="ن")*(V55:V86="ذ"))</f>
        <v>0</v>
      </c>
      <c r="M22" s="26">
        <f>SUMPRODUCT((E55:E86="1م1")*(G55:G86="ن")*(V55:V86="أ"))</f>
        <v>0</v>
      </c>
      <c r="N22" s="24">
        <f>SUM(L22:M22)</f>
        <v>0</v>
      </c>
      <c r="O22" s="25">
        <f>SUMPRODUCT((E55:E86="1م1")*(G55:G86="خ")*(V55:V86="ذ"))</f>
        <v>0</v>
      </c>
      <c r="P22" s="26">
        <f>SUMPRODUCT((E55:E86="1م1")*(G55:G86="خ")*(V55:V86="أ"))</f>
        <v>0</v>
      </c>
      <c r="Q22" s="24">
        <f>SUM(O22:P22)</f>
        <v>0</v>
      </c>
      <c r="R22" s="25">
        <f t="shared" ref="R22:S24" si="7">L22+O22</f>
        <v>0</v>
      </c>
      <c r="S22" s="26">
        <f t="shared" si="7"/>
        <v>0</v>
      </c>
      <c r="T22" s="24">
        <f>SUM(R22:S22)</f>
        <v>0</v>
      </c>
      <c r="U22" s="1"/>
    </row>
    <row r="23" spans="1:27" ht="20.100000000000001" customHeight="1">
      <c r="A23" s="142"/>
      <c r="B23" s="285" t="s">
        <v>104</v>
      </c>
      <c r="C23" s="281">
        <f>COUNTIFS(معلومات!$C$12:$C$1000, B23, معلومات!$D$12:$D$1000, "ن", معلومات!$E$12:$E$1000, "ذ")</f>
        <v>7</v>
      </c>
      <c r="D23" s="28">
        <f>COUNTIFS(معلومات!$C$12:$C$1000, B23, معلومات!$D$12:$D$1000, "ن", معلومات!$E$12:$E$1000, "أ")</f>
        <v>5</v>
      </c>
      <c r="E23" s="29">
        <f t="shared" si="1"/>
        <v>12</v>
      </c>
      <c r="F23" s="27">
        <f>COUNTIFS(معلومات!$C$12:$C$1000, B23, معلومات!$D$12:$D$1000, "خ", معلومات!$E$12:$E$1000, "ذ")</f>
        <v>13</v>
      </c>
      <c r="G23" s="28">
        <f>COUNTIFS(معلومات!$C$12:$C$1000, B23, معلومات!$D$12:$D$1000, "خ", معلومات!$E$12:$E$1000, "أ")</f>
        <v>8</v>
      </c>
      <c r="H23" s="29">
        <f t="shared" si="2"/>
        <v>21</v>
      </c>
      <c r="I23" s="38">
        <f t="shared" si="6"/>
        <v>20</v>
      </c>
      <c r="J23" s="21">
        <f t="shared" si="6"/>
        <v>13</v>
      </c>
      <c r="K23" s="22">
        <f>SUM(I23:J23)</f>
        <v>33</v>
      </c>
      <c r="L23" s="31">
        <f>SUMPRODUCT((E55:E86="1م2")*(G55:G86="ن")*(V55:V86="ذ"))</f>
        <v>0</v>
      </c>
      <c r="M23" s="32">
        <f>SUMPRODUCT((E55:E86="1م2")*(G55:G86="ن")*(V55:V86="أ"))</f>
        <v>0</v>
      </c>
      <c r="N23" s="30">
        <f>SUM(L23:M23)</f>
        <v>0</v>
      </c>
      <c r="O23" s="31">
        <f>SUMPRODUCT((E55:E86="1م2")*(G55:G86="خ")*(V55:V86="ذ"))</f>
        <v>0</v>
      </c>
      <c r="P23" s="32">
        <f>SUMPRODUCT((E55:E86="1م2")*(G55:G86="خ")*(V55:V86="أ"))</f>
        <v>0</v>
      </c>
      <c r="Q23" s="30">
        <f>SUM(O23:P23)</f>
        <v>0</v>
      </c>
      <c r="R23" s="31">
        <f t="shared" si="7"/>
        <v>0</v>
      </c>
      <c r="S23" s="32">
        <f t="shared" si="7"/>
        <v>0</v>
      </c>
      <c r="T23" s="30">
        <f>SUM(R23:S23)</f>
        <v>0</v>
      </c>
      <c r="U23" s="1"/>
      <c r="AA23" t="s">
        <v>26</v>
      </c>
    </row>
    <row r="24" spans="1:27" ht="20.100000000000001" customHeight="1">
      <c r="A24" s="143"/>
      <c r="B24" s="285" t="s">
        <v>128</v>
      </c>
      <c r="C24" s="281">
        <f>COUNTIFS(معلومات!$C$12:$C$1000, B24, معلومات!$D$12:$D$1000, "ن", معلومات!$E$12:$E$1000, "ذ")</f>
        <v>7</v>
      </c>
      <c r="D24" s="21">
        <f>COUNTIFS(معلومات!$C$12:$C$1000, B24, معلومات!$D$12:$D$1000, "ن", معلومات!$E$12:$E$1000, "أ")</f>
        <v>8</v>
      </c>
      <c r="E24" s="29">
        <f t="shared" si="1"/>
        <v>15</v>
      </c>
      <c r="F24" s="38">
        <f>COUNTIFS(معلومات!$C$12:$C$1000, B24, معلومات!$D$12:$D$1000, "خ", معلومات!$E$12:$E$1000, "ذ")</f>
        <v>10</v>
      </c>
      <c r="G24" s="21">
        <f>COUNTIFS(معلومات!$C$12:$C$1000, B24, معلومات!$D$12:$D$1000, "خ", معلومات!$E$12:$E$1000, "أ")</f>
        <v>6</v>
      </c>
      <c r="H24" s="29">
        <f t="shared" si="2"/>
        <v>16</v>
      </c>
      <c r="I24" s="38">
        <f t="shared" si="6"/>
        <v>17</v>
      </c>
      <c r="J24" s="21">
        <f t="shared" si="6"/>
        <v>14</v>
      </c>
      <c r="K24" s="22">
        <f>SUM(I24:J24)</f>
        <v>31</v>
      </c>
      <c r="L24" s="31">
        <f>SUMPRODUCT((E56:E87="1م3")*(G56:G87="ن")*(V56:V87="ذ"))</f>
        <v>0</v>
      </c>
      <c r="M24" s="32">
        <f>SUMPRODUCT((E56:E87="1م3")*(G56:G87="ن")*(V56:V87="أ"))</f>
        <v>0</v>
      </c>
      <c r="N24" s="30">
        <f>SUM(L24:M24)</f>
        <v>0</v>
      </c>
      <c r="O24" s="31">
        <f>SUMPRODUCT((E56:E87="1م23")*(G56:G87="خ")*(V56:V87="ذ"))</f>
        <v>0</v>
      </c>
      <c r="P24" s="32">
        <f>SUMPRODUCT((E56:E87="1م3")*(G56:G87="خ")*(V56:V87="أ"))</f>
        <v>0</v>
      </c>
      <c r="Q24" s="30">
        <f>SUM(O24:P24)</f>
        <v>0</v>
      </c>
      <c r="R24" s="31">
        <f t="shared" si="7"/>
        <v>0</v>
      </c>
      <c r="S24" s="32">
        <f t="shared" si="7"/>
        <v>0</v>
      </c>
      <c r="T24" s="30">
        <f>SUM(R24:S24)</f>
        <v>0</v>
      </c>
      <c r="U24" s="1"/>
    </row>
    <row r="25" spans="1:27" ht="20.100000000000001" customHeight="1" thickBot="1">
      <c r="A25" s="144" t="s">
        <v>92</v>
      </c>
      <c r="B25" s="145"/>
      <c r="C25" s="33">
        <f t="shared" ref="C25:J25" si="8">SUM(C22:C24)</f>
        <v>19</v>
      </c>
      <c r="D25" s="34">
        <f t="shared" si="8"/>
        <v>16</v>
      </c>
      <c r="E25" s="35">
        <f t="shared" si="8"/>
        <v>35</v>
      </c>
      <c r="F25" s="33">
        <f t="shared" si="8"/>
        <v>39</v>
      </c>
      <c r="G25" s="34">
        <f t="shared" si="8"/>
        <v>22</v>
      </c>
      <c r="H25" s="35">
        <f t="shared" si="8"/>
        <v>61</v>
      </c>
      <c r="I25" s="33">
        <f t="shared" si="8"/>
        <v>58</v>
      </c>
      <c r="J25" s="34">
        <f t="shared" si="8"/>
        <v>38</v>
      </c>
      <c r="K25" s="35">
        <f t="shared" si="3"/>
        <v>96</v>
      </c>
      <c r="L25" s="111">
        <f t="shared" ref="L25:S25" si="9">SUM(L22:L24)</f>
        <v>0</v>
      </c>
      <c r="M25" s="36">
        <f t="shared" si="9"/>
        <v>0</v>
      </c>
      <c r="N25" s="37">
        <f t="shared" si="9"/>
        <v>0</v>
      </c>
      <c r="O25" s="111">
        <f t="shared" si="9"/>
        <v>0</v>
      </c>
      <c r="P25" s="36">
        <f t="shared" si="9"/>
        <v>0</v>
      </c>
      <c r="Q25" s="37">
        <f t="shared" si="9"/>
        <v>0</v>
      </c>
      <c r="R25" s="111">
        <f t="shared" si="9"/>
        <v>0</v>
      </c>
      <c r="S25" s="36">
        <f t="shared" si="9"/>
        <v>0</v>
      </c>
      <c r="T25" s="37">
        <f>SUM(R25:S25)</f>
        <v>0</v>
      </c>
      <c r="U25" s="1"/>
    </row>
    <row r="26" spans="1:27" ht="20.100000000000001" customHeight="1" thickBot="1">
      <c r="A26" s="144" t="s">
        <v>93</v>
      </c>
      <c r="B26" s="145"/>
      <c r="C26" s="39">
        <f>C13+C17+C21+C25</f>
        <v>58</v>
      </c>
      <c r="D26" s="40">
        <f>D13+D17+D21+D25</f>
        <v>49</v>
      </c>
      <c r="E26" s="41">
        <f>E13+E17+E21+E25</f>
        <v>107</v>
      </c>
      <c r="F26" s="42">
        <f>F13+F17+F21+F25</f>
        <v>93</v>
      </c>
      <c r="G26" s="43">
        <f>G25+G21+G17+G13</f>
        <v>79</v>
      </c>
      <c r="H26" s="41">
        <f>H13+H17+H21+H25</f>
        <v>172</v>
      </c>
      <c r="I26" s="42">
        <f>I13+I17+I21+I25</f>
        <v>151</v>
      </c>
      <c r="J26" s="43">
        <f>J13+J17+J21+J25</f>
        <v>128</v>
      </c>
      <c r="K26" s="41">
        <f>K25+K21+K17+K13</f>
        <v>279</v>
      </c>
      <c r="L26" s="44">
        <f>L13+L17+L21+L25</f>
        <v>0</v>
      </c>
      <c r="M26" s="45">
        <f>M25+M21+M17+M13</f>
        <v>0</v>
      </c>
      <c r="N26" s="46">
        <f>N13+N17+N21+N25</f>
        <v>0</v>
      </c>
      <c r="O26" s="44">
        <f>O13+O17+O21+O25</f>
        <v>0</v>
      </c>
      <c r="P26" s="45">
        <f>P13+P17+P21+P25</f>
        <v>0</v>
      </c>
      <c r="Q26" s="46">
        <f>P26+O26</f>
        <v>0</v>
      </c>
      <c r="R26" s="44">
        <f>R13+R17+R21+R25</f>
        <v>0</v>
      </c>
      <c r="S26" s="45">
        <f>S13+S17+S21+S25</f>
        <v>0</v>
      </c>
      <c r="T26" s="47">
        <f>T25+T21+T17+T13</f>
        <v>0</v>
      </c>
      <c r="U26" s="1"/>
    </row>
    <row r="27" spans="1:27" ht="15.75" thickBot="1">
      <c r="A27" s="146" t="s">
        <v>27</v>
      </c>
      <c r="B27" s="147"/>
      <c r="C27" s="147"/>
      <c r="D27" s="147"/>
      <c r="E27" s="148"/>
      <c r="F27" s="148"/>
      <c r="G27" s="148"/>
      <c r="H27" s="148"/>
      <c r="I27" s="1"/>
      <c r="J27" s="1"/>
      <c r="K27" s="41">
        <f>K26+K22+K18+K14</f>
        <v>392</v>
      </c>
      <c r="L27" s="1"/>
      <c r="M27" s="1"/>
      <c r="N27" s="1"/>
      <c r="O27" s="1"/>
      <c r="P27" s="1"/>
      <c r="Q27" s="1"/>
      <c r="R27" s="1"/>
      <c r="S27" s="1"/>
      <c r="T27" s="48"/>
    </row>
    <row r="28" spans="1:27" ht="15.75">
      <c r="A28" s="153" t="s">
        <v>28</v>
      </c>
      <c r="B28" s="154"/>
      <c r="C28" s="153" t="s">
        <v>29</v>
      </c>
      <c r="D28" s="154"/>
      <c r="E28" s="153" t="s">
        <v>97</v>
      </c>
      <c r="F28" s="154"/>
      <c r="G28" s="153" t="s">
        <v>98</v>
      </c>
      <c r="H28" s="154"/>
      <c r="I28" s="153" t="s">
        <v>99</v>
      </c>
      <c r="J28" s="154"/>
      <c r="K28" s="153" t="s">
        <v>100</v>
      </c>
      <c r="L28" s="154"/>
      <c r="M28" s="153" t="s">
        <v>101</v>
      </c>
      <c r="N28" s="154" t="s">
        <v>30</v>
      </c>
      <c r="O28" s="153" t="s">
        <v>102</v>
      </c>
      <c r="P28" s="154" t="s">
        <v>30</v>
      </c>
      <c r="Q28" s="153" t="s">
        <v>105</v>
      </c>
      <c r="R28" s="154" t="s">
        <v>30</v>
      </c>
      <c r="S28" s="153"/>
      <c r="T28" s="154"/>
      <c r="U28" s="158" t="s">
        <v>31</v>
      </c>
      <c r="V28" s="159"/>
      <c r="W28" s="159"/>
      <c r="X28" s="160"/>
    </row>
    <row r="29" spans="1:27">
      <c r="A29" s="150"/>
      <c r="B29" s="151"/>
      <c r="C29" s="152" t="str">
        <f>IF($A29="","",VLOOKUP($A29,معلومات!$K$12:$L$26,2,FALSE))</f>
        <v/>
      </c>
      <c r="D29" s="152"/>
      <c r="E29" s="153"/>
      <c r="F29" s="154"/>
      <c r="G29" s="153"/>
      <c r="H29" s="154"/>
      <c r="I29" s="153"/>
      <c r="J29" s="154"/>
      <c r="K29" s="153"/>
      <c r="L29" s="154"/>
      <c r="M29" s="153"/>
      <c r="N29" s="154"/>
      <c r="O29" s="153"/>
      <c r="P29" s="154"/>
      <c r="Q29" s="153"/>
      <c r="R29" s="154"/>
      <c r="S29" s="155"/>
      <c r="T29" s="156"/>
      <c r="U29" s="155"/>
      <c r="V29" s="156"/>
      <c r="W29" s="156"/>
      <c r="X29" s="157"/>
    </row>
    <row r="30" spans="1:27">
      <c r="A30" s="150"/>
      <c r="B30" s="151"/>
      <c r="C30" s="152" t="str">
        <f>IF($A30="","",VLOOKUP($A30,معلومات!$K$12:$L$26,2,FALSE))</f>
        <v/>
      </c>
      <c r="D30" s="152"/>
      <c r="E30" s="153"/>
      <c r="F30" s="154"/>
      <c r="G30" s="153"/>
      <c r="H30" s="154"/>
      <c r="I30" s="153"/>
      <c r="J30" s="154"/>
      <c r="K30" s="153"/>
      <c r="L30" s="154"/>
      <c r="M30" s="153"/>
      <c r="N30" s="154"/>
      <c r="O30" s="153"/>
      <c r="P30" s="154"/>
      <c r="Q30" s="153"/>
      <c r="R30" s="154"/>
      <c r="S30" s="153"/>
      <c r="T30" s="154"/>
      <c r="U30" s="155"/>
      <c r="V30" s="156"/>
      <c r="W30" s="156"/>
      <c r="X30" s="157"/>
    </row>
    <row r="31" spans="1:27" ht="12.75" customHeight="1">
      <c r="A31" s="150"/>
      <c r="B31" s="151"/>
      <c r="C31" s="152" t="str">
        <f>IF($A31="","",VLOOKUP($A31,معلومات!$K$12:$L$26,2,FALSE))</f>
        <v/>
      </c>
      <c r="D31" s="152"/>
      <c r="E31" s="153"/>
      <c r="F31" s="154"/>
      <c r="G31" s="153"/>
      <c r="H31" s="154"/>
      <c r="I31" s="153"/>
      <c r="J31" s="154"/>
      <c r="K31" s="153"/>
      <c r="L31" s="154"/>
      <c r="M31" s="153"/>
      <c r="N31" s="154"/>
      <c r="O31" s="153"/>
      <c r="P31" s="154"/>
      <c r="Q31" s="153"/>
      <c r="R31" s="154"/>
      <c r="S31" s="153"/>
      <c r="T31" s="154"/>
      <c r="U31" s="155"/>
      <c r="V31" s="156"/>
      <c r="W31" s="156"/>
      <c r="X31" s="157"/>
    </row>
    <row r="32" spans="1:27" ht="15.75">
      <c r="A32" s="150"/>
      <c r="B32" s="151"/>
      <c r="C32" s="152" t="str">
        <f>IF($A32="","",VLOOKUP($A32,معلومات!$K$12:$L$26,2,FALSE))</f>
        <v/>
      </c>
      <c r="D32" s="152"/>
      <c r="E32" s="153"/>
      <c r="F32" s="154"/>
      <c r="G32" s="153"/>
      <c r="H32" s="154"/>
      <c r="I32" s="153"/>
      <c r="J32" s="154"/>
      <c r="K32" s="153"/>
      <c r="L32" s="154"/>
      <c r="M32" s="153"/>
      <c r="N32" s="154"/>
      <c r="O32" s="153"/>
      <c r="P32" s="154"/>
      <c r="Q32" s="153"/>
      <c r="R32" s="154"/>
      <c r="S32" s="153"/>
      <c r="T32" s="154"/>
      <c r="U32" s="158"/>
      <c r="V32" s="159"/>
      <c r="W32" s="159"/>
      <c r="X32" s="160"/>
    </row>
    <row r="33" spans="1:24" ht="15.75">
      <c r="A33" s="150"/>
      <c r="B33" s="151"/>
      <c r="C33" s="152" t="str">
        <f>IF($A33="","",VLOOKUP($A33,معلومات!$K$12:$L$26,2,FALSE))</f>
        <v/>
      </c>
      <c r="D33" s="152"/>
      <c r="E33" s="153"/>
      <c r="F33" s="154"/>
      <c r="G33" s="153"/>
      <c r="H33" s="154"/>
      <c r="I33" s="153"/>
      <c r="J33" s="154"/>
      <c r="K33" s="153"/>
      <c r="L33" s="154"/>
      <c r="M33" s="153"/>
      <c r="N33" s="154"/>
      <c r="O33" s="153"/>
      <c r="P33" s="154"/>
      <c r="Q33" s="153"/>
      <c r="R33" s="154"/>
      <c r="S33" s="153"/>
      <c r="T33" s="154"/>
      <c r="U33" s="158"/>
      <c r="V33" s="159"/>
      <c r="W33" s="159"/>
      <c r="X33" s="160"/>
    </row>
    <row r="34" spans="1:24" ht="15.75">
      <c r="A34" s="150"/>
      <c r="B34" s="151"/>
      <c r="C34" s="152" t="str">
        <f>IF($A34="","",VLOOKUP($A34,معلومات!$K$12:$L$26,2,FALSE))</f>
        <v/>
      </c>
      <c r="D34" s="152"/>
      <c r="E34" s="153"/>
      <c r="F34" s="154"/>
      <c r="G34" s="153"/>
      <c r="H34" s="154"/>
      <c r="I34" s="153"/>
      <c r="J34" s="154"/>
      <c r="K34" s="153"/>
      <c r="L34" s="154"/>
      <c r="M34" s="153"/>
      <c r="N34" s="154"/>
      <c r="O34" s="153"/>
      <c r="P34" s="154"/>
      <c r="Q34" s="153"/>
      <c r="R34" s="154"/>
      <c r="S34" s="153"/>
      <c r="T34" s="154"/>
      <c r="U34" s="158"/>
      <c r="V34" s="159"/>
      <c r="W34" s="159"/>
      <c r="X34" s="160"/>
    </row>
    <row r="35" spans="1:24" ht="15.75">
      <c r="A35" s="150"/>
      <c r="B35" s="151"/>
      <c r="C35" s="152" t="str">
        <f>IF($A35="","",VLOOKUP($A35,معلومات!$K$12:$L$26,2,FALSE))</f>
        <v/>
      </c>
      <c r="D35" s="152"/>
      <c r="E35" s="153"/>
      <c r="F35" s="154"/>
      <c r="G35" s="153"/>
      <c r="H35" s="154"/>
      <c r="I35" s="153"/>
      <c r="J35" s="154"/>
      <c r="K35" s="153"/>
      <c r="L35" s="154"/>
      <c r="M35" s="153"/>
      <c r="N35" s="154"/>
      <c r="O35" s="153"/>
      <c r="P35" s="154"/>
      <c r="Q35" s="153"/>
      <c r="R35" s="154"/>
      <c r="S35" s="153"/>
      <c r="T35" s="154"/>
      <c r="U35" s="158"/>
      <c r="V35" s="159"/>
      <c r="W35" s="159"/>
      <c r="X35" s="160"/>
    </row>
    <row r="36" spans="1:24" ht="15.75" customHeight="1">
      <c r="A36" s="150"/>
      <c r="B36" s="151"/>
      <c r="C36" s="152" t="str">
        <f>IF($A36="","",VLOOKUP($A36,معلومات!$K$12:$L$26,2,FALSE))</f>
        <v/>
      </c>
      <c r="D36" s="152"/>
      <c r="E36" s="153"/>
      <c r="F36" s="154"/>
      <c r="G36" s="153"/>
      <c r="H36" s="154"/>
      <c r="I36" s="153"/>
      <c r="J36" s="154"/>
      <c r="K36" s="153"/>
      <c r="L36" s="154"/>
      <c r="M36" s="153"/>
      <c r="N36" s="154"/>
      <c r="O36" s="153"/>
      <c r="P36" s="154"/>
      <c r="Q36" s="153"/>
      <c r="R36" s="154"/>
      <c r="S36" s="153"/>
      <c r="T36" s="154"/>
      <c r="U36" s="158"/>
      <c r="V36" s="159"/>
      <c r="W36" s="159"/>
      <c r="X36" s="160"/>
    </row>
    <row r="37" spans="1:24" ht="17.25" customHeight="1">
      <c r="A37" s="150"/>
      <c r="B37" s="151"/>
      <c r="C37" s="152" t="str">
        <f>IF($A37="","",VLOOKUP($A37,معلومات!$K$12:$L$26,2,FALSE))</f>
        <v/>
      </c>
      <c r="D37" s="152"/>
      <c r="E37" s="153"/>
      <c r="F37" s="154"/>
      <c r="G37" s="153"/>
      <c r="H37" s="154"/>
      <c r="I37" s="153"/>
      <c r="J37" s="154"/>
      <c r="K37" s="153"/>
      <c r="L37" s="154"/>
      <c r="M37" s="153"/>
      <c r="N37" s="154"/>
      <c r="O37" s="153"/>
      <c r="P37" s="154"/>
      <c r="Q37" s="153"/>
      <c r="R37" s="154"/>
      <c r="S37" s="153"/>
      <c r="T37" s="154"/>
      <c r="U37" s="158"/>
      <c r="V37" s="159"/>
      <c r="W37" s="159"/>
      <c r="X37" s="160"/>
    </row>
    <row r="38" spans="1:24" ht="16.5" customHeight="1">
      <c r="A38" s="150"/>
      <c r="B38" s="151"/>
      <c r="C38" s="152" t="str">
        <f>IF($A38="","",VLOOKUP($A38,معلومات!$K$12:$L$26,2,FALSE))</f>
        <v/>
      </c>
      <c r="D38" s="152"/>
      <c r="E38" s="153"/>
      <c r="F38" s="154"/>
      <c r="G38" s="153"/>
      <c r="H38" s="154"/>
      <c r="I38" s="153"/>
      <c r="J38" s="154"/>
      <c r="K38" s="153"/>
      <c r="L38" s="154"/>
      <c r="M38" s="153"/>
      <c r="N38" s="154"/>
      <c r="O38" s="153"/>
      <c r="P38" s="154"/>
      <c r="Q38" s="153"/>
      <c r="R38" s="154"/>
      <c r="S38" s="153"/>
      <c r="T38" s="154"/>
      <c r="U38" s="158"/>
      <c r="V38" s="159"/>
      <c r="W38" s="159"/>
      <c r="X38" s="160"/>
    </row>
    <row r="39" spans="1:24" ht="17.25" customHeight="1">
      <c r="A39" s="161" t="s">
        <v>112</v>
      </c>
      <c r="B39" s="161"/>
      <c r="C39" s="161"/>
      <c r="D39" s="161"/>
      <c r="E39" s="161"/>
      <c r="F39" s="162" t="s">
        <v>113</v>
      </c>
      <c r="G39" s="162"/>
      <c r="H39" s="162"/>
      <c r="I39" s="162"/>
      <c r="J39" s="162"/>
      <c r="K39" s="162"/>
      <c r="L39" s="162"/>
      <c r="M39" s="162"/>
      <c r="N39" s="162"/>
      <c r="O39" s="162"/>
      <c r="P39" s="162"/>
      <c r="Q39" s="162"/>
      <c r="R39" s="162"/>
      <c r="S39" s="162"/>
      <c r="T39" s="162"/>
      <c r="U39" s="162"/>
      <c r="V39" s="162"/>
      <c r="W39" s="162"/>
    </row>
    <row r="40" spans="1:24" ht="6.75" hidden="1" customHeight="1">
      <c r="A40" s="93"/>
      <c r="B40" s="93"/>
      <c r="C40" s="163" t="s">
        <v>114</v>
      </c>
      <c r="D40" s="163"/>
      <c r="E40" s="163" t="s">
        <v>115</v>
      </c>
      <c r="F40" s="163"/>
      <c r="G40" s="164" t="s">
        <v>14</v>
      </c>
      <c r="H40" s="164"/>
      <c r="I40" s="94"/>
      <c r="J40" s="164" t="s">
        <v>116</v>
      </c>
      <c r="K40" s="164"/>
      <c r="L40" s="164"/>
      <c r="M40" s="164"/>
      <c r="N40" s="164"/>
      <c r="O40" s="164"/>
      <c r="P40" s="164"/>
      <c r="Q40" s="164" t="s">
        <v>117</v>
      </c>
      <c r="R40" s="164"/>
      <c r="S40" s="164"/>
      <c r="T40" s="164"/>
      <c r="U40" s="164"/>
      <c r="V40" s="164"/>
      <c r="W40" s="164"/>
    </row>
    <row r="41" spans="1:24" ht="11.25" customHeight="1">
      <c r="A41" s="93"/>
      <c r="B41" s="93"/>
      <c r="C41" s="165" t="s">
        <v>114</v>
      </c>
      <c r="D41" s="165"/>
      <c r="E41" s="165" t="s">
        <v>115</v>
      </c>
      <c r="F41" s="165"/>
      <c r="G41" s="165" t="s">
        <v>92</v>
      </c>
      <c r="H41" s="165"/>
      <c r="I41" s="94"/>
      <c r="J41" s="164" t="s">
        <v>116</v>
      </c>
      <c r="K41" s="164"/>
      <c r="L41" s="164"/>
      <c r="M41" s="164"/>
      <c r="N41" s="164"/>
      <c r="O41" s="164"/>
      <c r="P41" s="164"/>
      <c r="Q41" s="164" t="s">
        <v>126</v>
      </c>
      <c r="R41" s="164"/>
      <c r="S41" s="164"/>
      <c r="T41" s="164"/>
      <c r="U41" s="164"/>
      <c r="V41" s="164"/>
      <c r="W41" s="164"/>
    </row>
    <row r="42" spans="1:24" ht="15" customHeight="1">
      <c r="A42" s="95" t="s">
        <v>8</v>
      </c>
      <c r="B42" s="96"/>
      <c r="C42" s="165">
        <f>C26</f>
        <v>58</v>
      </c>
      <c r="D42" s="165"/>
      <c r="E42" s="165">
        <f>D26</f>
        <v>49</v>
      </c>
      <c r="F42" s="165"/>
      <c r="G42" s="165">
        <f>C42+E42</f>
        <v>107</v>
      </c>
      <c r="H42" s="165"/>
      <c r="I42" s="97"/>
      <c r="J42" s="178"/>
      <c r="K42" s="179"/>
      <c r="L42" s="179"/>
      <c r="M42" s="179"/>
      <c r="N42" s="179"/>
      <c r="O42" s="179"/>
      <c r="P42" s="180"/>
      <c r="Q42" s="181"/>
      <c r="R42" s="182"/>
      <c r="S42" s="182"/>
      <c r="T42" s="182"/>
      <c r="U42" s="182"/>
      <c r="V42" s="182"/>
      <c r="W42" s="183"/>
    </row>
    <row r="43" spans="1:24" ht="15" customHeight="1">
      <c r="A43" s="98" t="s">
        <v>118</v>
      </c>
      <c r="B43" s="99"/>
      <c r="C43" s="165">
        <f>C42-C44</f>
        <v>58</v>
      </c>
      <c r="D43" s="165"/>
      <c r="E43" s="165">
        <f>E42-E44</f>
        <v>49</v>
      </c>
      <c r="F43" s="165"/>
      <c r="G43" s="165">
        <f>C43+E43</f>
        <v>107</v>
      </c>
      <c r="H43" s="165"/>
      <c r="I43" s="97"/>
      <c r="J43" s="178"/>
      <c r="K43" s="179"/>
      <c r="L43" s="179"/>
      <c r="M43" s="179"/>
      <c r="N43" s="179"/>
      <c r="O43" s="179"/>
      <c r="P43" s="180"/>
      <c r="Q43" s="172"/>
      <c r="R43" s="173"/>
      <c r="S43" s="173"/>
      <c r="T43" s="173"/>
      <c r="U43" s="173"/>
      <c r="V43" s="173"/>
      <c r="W43" s="174"/>
    </row>
    <row r="44" spans="1:24" ht="9.75" customHeight="1">
      <c r="A44" s="103" t="s">
        <v>119</v>
      </c>
      <c r="B44" s="104"/>
      <c r="C44" s="165">
        <v>0</v>
      </c>
      <c r="D44" s="165"/>
      <c r="E44" s="165">
        <v>0</v>
      </c>
      <c r="F44" s="165"/>
      <c r="G44" s="165">
        <f>SUM(C44:F45)</f>
        <v>0</v>
      </c>
      <c r="H44" s="165"/>
      <c r="I44" s="97"/>
      <c r="J44" s="166"/>
      <c r="K44" s="167"/>
      <c r="L44" s="167"/>
      <c r="M44" s="167"/>
      <c r="N44" s="167"/>
      <c r="O44" s="167"/>
      <c r="P44" s="168"/>
      <c r="Q44" s="172"/>
      <c r="R44" s="173"/>
      <c r="S44" s="173"/>
      <c r="T44" s="173"/>
      <c r="U44" s="173"/>
      <c r="V44" s="173"/>
      <c r="W44" s="174"/>
    </row>
    <row r="45" spans="1:24" ht="9.75" customHeight="1">
      <c r="A45" s="105" t="s">
        <v>120</v>
      </c>
      <c r="B45" s="106"/>
      <c r="C45" s="165"/>
      <c r="D45" s="165"/>
      <c r="E45" s="165"/>
      <c r="F45" s="165"/>
      <c r="G45" s="165"/>
      <c r="H45" s="165"/>
      <c r="I45" s="100"/>
      <c r="J45" s="169"/>
      <c r="K45" s="170"/>
      <c r="L45" s="170"/>
      <c r="M45" s="170"/>
      <c r="N45" s="170"/>
      <c r="O45" s="170"/>
      <c r="P45" s="171"/>
      <c r="Q45" s="175"/>
      <c r="R45" s="176"/>
      <c r="S45" s="176"/>
      <c r="T45" s="176"/>
      <c r="U45" s="176"/>
      <c r="V45" s="176"/>
      <c r="W45" s="177"/>
    </row>
    <row r="46" spans="1:24" ht="17.25" customHeight="1">
      <c r="A46" s="191" t="s">
        <v>123</v>
      </c>
      <c r="B46" s="191"/>
      <c r="C46" s="191"/>
      <c r="D46" s="191"/>
      <c r="E46" s="191"/>
      <c r="F46" s="191"/>
      <c r="G46" s="191"/>
      <c r="H46" s="191"/>
      <c r="I46" s="191"/>
      <c r="J46" s="101"/>
      <c r="K46" s="101"/>
      <c r="L46" s="101"/>
      <c r="M46" s="49"/>
      <c r="N46" s="49"/>
      <c r="O46" s="49"/>
      <c r="P46" s="49"/>
      <c r="Q46" s="49"/>
      <c r="R46" s="49"/>
      <c r="S46" s="49"/>
      <c r="T46" s="49"/>
    </row>
    <row r="47" spans="1:24" ht="15" customHeight="1">
      <c r="A47" s="163" t="s">
        <v>121</v>
      </c>
      <c r="B47" s="163"/>
      <c r="C47" s="163"/>
      <c r="D47" s="163"/>
      <c r="E47" s="163"/>
      <c r="F47" s="163"/>
      <c r="G47" s="163" t="s">
        <v>125</v>
      </c>
      <c r="H47" s="163"/>
      <c r="I47" s="163"/>
      <c r="J47" s="163"/>
      <c r="K47" s="163"/>
      <c r="L47" s="163"/>
      <c r="M47" s="49"/>
      <c r="N47" s="49"/>
      <c r="O47" s="49"/>
      <c r="P47" s="49"/>
      <c r="Q47" s="49"/>
      <c r="R47" s="49"/>
      <c r="S47" s="49"/>
      <c r="T47" s="49"/>
    </row>
    <row r="48" spans="1:24" ht="17.25" customHeight="1">
      <c r="A48" s="102" t="s">
        <v>124</v>
      </c>
      <c r="B48" s="163" t="s">
        <v>122</v>
      </c>
      <c r="C48" s="163"/>
      <c r="D48" s="163"/>
      <c r="E48" s="163"/>
      <c r="F48" s="163"/>
      <c r="G48" s="102" t="s">
        <v>124</v>
      </c>
      <c r="H48" s="163" t="s">
        <v>122</v>
      </c>
      <c r="I48" s="163"/>
      <c r="J48" s="163"/>
      <c r="K48" s="163"/>
      <c r="L48" s="163"/>
      <c r="M48" s="49"/>
      <c r="N48" s="49"/>
      <c r="O48" s="49"/>
      <c r="P48" s="49"/>
      <c r="Q48" s="49"/>
      <c r="R48" s="49"/>
      <c r="S48" s="49"/>
      <c r="T48" s="49"/>
    </row>
    <row r="49" spans="1:26" ht="15" customHeight="1">
      <c r="A49" s="102">
        <v>1</v>
      </c>
      <c r="B49" s="163"/>
      <c r="C49" s="163"/>
      <c r="D49" s="163"/>
      <c r="E49" s="163"/>
      <c r="F49" s="163"/>
      <c r="G49" s="102">
        <v>1</v>
      </c>
      <c r="H49" s="163"/>
      <c r="I49" s="163"/>
      <c r="J49" s="163"/>
      <c r="K49" s="163"/>
      <c r="L49" s="163"/>
      <c r="M49" s="49"/>
      <c r="N49" s="49"/>
      <c r="O49" s="49"/>
      <c r="P49" s="49"/>
      <c r="Q49" s="49"/>
      <c r="R49" s="49"/>
      <c r="S49" s="49"/>
      <c r="T49" s="49"/>
    </row>
    <row r="50" spans="1:26" ht="18" customHeight="1">
      <c r="A50" s="107">
        <v>2</v>
      </c>
      <c r="B50" s="184"/>
      <c r="C50" s="163"/>
      <c r="D50" s="163"/>
      <c r="E50" s="163"/>
      <c r="F50" s="185"/>
      <c r="G50" s="107">
        <v>2</v>
      </c>
      <c r="H50" s="184"/>
      <c r="I50" s="163"/>
      <c r="J50" s="163"/>
      <c r="K50" s="163"/>
      <c r="L50" s="163"/>
    </row>
    <row r="51" spans="1:26" ht="14.25" customHeight="1">
      <c r="A51" s="49"/>
      <c r="B51" s="49"/>
      <c r="C51" s="49"/>
      <c r="D51" s="49"/>
      <c r="E51" s="49"/>
      <c r="F51" s="49"/>
      <c r="G51" s="49"/>
      <c r="H51" s="49"/>
      <c r="I51" s="49"/>
      <c r="J51" s="49"/>
      <c r="K51" s="49"/>
      <c r="L51" s="49"/>
      <c r="M51" s="49"/>
      <c r="N51" s="49"/>
      <c r="O51" s="49"/>
      <c r="P51" s="49"/>
      <c r="Q51" s="49"/>
      <c r="R51" s="49"/>
      <c r="S51" s="49"/>
      <c r="T51" s="49"/>
    </row>
    <row r="52" spans="1:26" ht="12.75" hidden="1" customHeight="1">
      <c r="A52" s="49"/>
      <c r="B52" s="49"/>
      <c r="C52" s="49"/>
      <c r="D52" s="49"/>
      <c r="E52" s="49"/>
      <c r="F52" s="49"/>
      <c r="G52" s="49"/>
      <c r="H52" s="49"/>
      <c r="I52" s="49"/>
      <c r="J52" s="49"/>
      <c r="K52" s="49"/>
      <c r="L52" s="49"/>
      <c r="M52" s="49"/>
      <c r="N52" s="49"/>
      <c r="O52" s="49"/>
      <c r="P52" s="49"/>
      <c r="Q52" s="49"/>
      <c r="R52" s="49"/>
      <c r="S52" s="49"/>
      <c r="T52" s="49"/>
    </row>
    <row r="53" spans="1:26" ht="18" customHeight="1" thickBot="1">
      <c r="A53" s="186" t="s">
        <v>34</v>
      </c>
      <c r="B53" s="186"/>
      <c r="C53" s="186"/>
      <c r="D53" s="186"/>
      <c r="E53" s="186"/>
      <c r="F53" s="1"/>
      <c r="G53" s="1"/>
      <c r="H53" s="1"/>
      <c r="I53" s="1"/>
      <c r="J53" s="1"/>
      <c r="K53" s="1"/>
      <c r="L53" s="1"/>
      <c r="M53" s="1" t="s">
        <v>35</v>
      </c>
      <c r="N53" s="1"/>
      <c r="O53" s="1"/>
      <c r="P53" s="1"/>
      <c r="Q53" s="1"/>
      <c r="R53" s="1"/>
      <c r="S53" s="1"/>
      <c r="T53" s="1"/>
      <c r="Z53" t="s">
        <v>36</v>
      </c>
    </row>
    <row r="54" spans="1:26" ht="16.5" thickTop="1" thickBot="1">
      <c r="A54" s="110" t="s">
        <v>37</v>
      </c>
      <c r="B54" s="187" t="s">
        <v>38</v>
      </c>
      <c r="C54" s="188"/>
      <c r="D54" s="188"/>
      <c r="E54" s="189" t="s">
        <v>39</v>
      </c>
      <c r="F54" s="189"/>
      <c r="G54" s="190" t="s">
        <v>40</v>
      </c>
      <c r="H54" s="190"/>
      <c r="I54" s="190" t="s">
        <v>41</v>
      </c>
      <c r="J54" s="190"/>
      <c r="K54" s="190" t="s">
        <v>42</v>
      </c>
      <c r="L54" s="190"/>
      <c r="M54" s="190" t="s">
        <v>43</v>
      </c>
      <c r="N54" s="190"/>
      <c r="O54" s="190" t="s">
        <v>44</v>
      </c>
      <c r="P54" s="190"/>
      <c r="Q54" s="190" t="s">
        <v>45</v>
      </c>
      <c r="R54" s="192"/>
      <c r="S54" s="193" t="s">
        <v>46</v>
      </c>
      <c r="T54" s="193"/>
      <c r="U54" s="193"/>
      <c r="V54" s="194" t="s">
        <v>109</v>
      </c>
      <c r="W54" s="194"/>
      <c r="X54" s="194"/>
    </row>
    <row r="55" spans="1:26" ht="15.75" thickTop="1">
      <c r="A55" s="50">
        <v>1</v>
      </c>
      <c r="B55" s="195"/>
      <c r="C55" s="196"/>
      <c r="D55" s="197"/>
      <c r="E55" s="198" t="str">
        <f>IF($B55="","",VLOOKUP($B55,معلومات!$B$12:$E$212,2,FALSE))</f>
        <v/>
      </c>
      <c r="F55" s="151"/>
      <c r="G55" s="198" t="str">
        <f>IF($B55="","",VLOOKUP($B55,معلومات!$B$12:$E$212,3,FALSE))</f>
        <v/>
      </c>
      <c r="H55" s="151"/>
      <c r="I55" s="199"/>
      <c r="J55" s="200"/>
      <c r="K55" s="201"/>
      <c r="L55" s="201"/>
      <c r="M55" s="201"/>
      <c r="N55" s="201"/>
      <c r="O55" s="201"/>
      <c r="P55" s="201"/>
      <c r="Q55" s="201"/>
      <c r="R55" s="202"/>
      <c r="S55" s="203"/>
      <c r="T55" s="203"/>
      <c r="U55" s="203"/>
      <c r="V55" s="204" t="str">
        <f>IF($B55="","",VLOOKUP($B55,معلومات!$B$12:$E$212,4,FALSE))</f>
        <v/>
      </c>
      <c r="W55" s="204"/>
      <c r="X55" s="204"/>
    </row>
    <row r="56" spans="1:26">
      <c r="A56" s="51">
        <v>2</v>
      </c>
      <c r="B56" s="195"/>
      <c r="C56" s="196"/>
      <c r="D56" s="197"/>
      <c r="E56" s="198" t="str">
        <f>IF($B56="","",VLOOKUP($B56,معلومات!$B$12:$E$212,2,FALSE))</f>
        <v/>
      </c>
      <c r="F56" s="151"/>
      <c r="G56" s="198" t="str">
        <f>IF($B56="","",VLOOKUP($B56,معلومات!$B$12:$E$212,3,FALSE))</f>
        <v/>
      </c>
      <c r="H56" s="151"/>
      <c r="I56" s="205"/>
      <c r="J56" s="206"/>
      <c r="K56" s="201"/>
      <c r="L56" s="201"/>
      <c r="M56" s="201"/>
      <c r="N56" s="201"/>
      <c r="O56" s="201"/>
      <c r="P56" s="201"/>
      <c r="Q56" s="201"/>
      <c r="R56" s="202"/>
      <c r="S56" s="203"/>
      <c r="T56" s="203"/>
      <c r="U56" s="203"/>
      <c r="V56" s="204" t="str">
        <f>IF($B56="","",VLOOKUP($B56,معلومات!$B$12:$E$212,4,FALSE))</f>
        <v/>
      </c>
      <c r="W56" s="204"/>
      <c r="X56" s="204"/>
    </row>
    <row r="57" spans="1:26">
      <c r="A57" s="51">
        <v>3</v>
      </c>
      <c r="B57" s="195"/>
      <c r="C57" s="196"/>
      <c r="D57" s="197"/>
      <c r="E57" s="198" t="str">
        <f>IF($B57="","",VLOOKUP($B57,معلومات!$B$12:$E$212,2,FALSE))</f>
        <v/>
      </c>
      <c r="F57" s="151"/>
      <c r="G57" s="198" t="str">
        <f>IF($B57="","",VLOOKUP($B57,معلومات!$B$12:$E$212,3,FALSE))</f>
        <v/>
      </c>
      <c r="H57" s="151"/>
      <c r="I57" s="199"/>
      <c r="J57" s="200"/>
      <c r="K57" s="201"/>
      <c r="L57" s="201"/>
      <c r="M57" s="201"/>
      <c r="N57" s="201"/>
      <c r="O57" s="201"/>
      <c r="P57" s="201"/>
      <c r="Q57" s="201"/>
      <c r="R57" s="202"/>
      <c r="S57" s="203"/>
      <c r="T57" s="203"/>
      <c r="U57" s="203"/>
      <c r="V57" s="204" t="str">
        <f>IF($B57="","",VLOOKUP($B57,معلومات!$B$12:$E$212,4,FALSE))</f>
        <v/>
      </c>
      <c r="W57" s="204"/>
      <c r="X57" s="204"/>
    </row>
    <row r="58" spans="1:26">
      <c r="A58" s="51">
        <v>4</v>
      </c>
      <c r="B58" s="195"/>
      <c r="C58" s="196"/>
      <c r="D58" s="197"/>
      <c r="E58" s="198" t="str">
        <f>IF($B58="","",VLOOKUP($B58,معلومات!$B$12:$E$212,2,FALSE))</f>
        <v/>
      </c>
      <c r="F58" s="151"/>
      <c r="G58" s="198" t="str">
        <f>IF($B58="","",VLOOKUP($B58,معلومات!$B$12:$E$212,3,FALSE))</f>
        <v/>
      </c>
      <c r="H58" s="151"/>
      <c r="I58" s="199"/>
      <c r="J58" s="200"/>
      <c r="K58" s="201"/>
      <c r="L58" s="201"/>
      <c r="M58" s="201"/>
      <c r="N58" s="201"/>
      <c r="O58" s="201"/>
      <c r="P58" s="201"/>
      <c r="Q58" s="201"/>
      <c r="R58" s="202"/>
      <c r="S58" s="203"/>
      <c r="T58" s="203"/>
      <c r="U58" s="203"/>
      <c r="V58" s="204" t="str">
        <f>IF($B58="","",VLOOKUP($B58,معلومات!$B$12:$E$212,4,FALSE))</f>
        <v/>
      </c>
      <c r="W58" s="204"/>
      <c r="X58" s="204"/>
    </row>
    <row r="59" spans="1:26">
      <c r="A59" s="51">
        <v>5</v>
      </c>
      <c r="B59" s="195"/>
      <c r="C59" s="196"/>
      <c r="D59" s="197"/>
      <c r="E59" s="198" t="str">
        <f>IF($B59="","",VLOOKUP($B59,معلومات!$B$12:$E$212,2,FALSE))</f>
        <v/>
      </c>
      <c r="F59" s="151"/>
      <c r="G59" s="198" t="str">
        <f>IF($B59="","",VLOOKUP($B59,معلومات!$B$12:$E$212,3,FALSE))</f>
        <v/>
      </c>
      <c r="H59" s="151"/>
      <c r="I59" s="199"/>
      <c r="J59" s="200"/>
      <c r="K59" s="201"/>
      <c r="L59" s="201"/>
      <c r="M59" s="201"/>
      <c r="N59" s="201"/>
      <c r="O59" s="201"/>
      <c r="P59" s="201"/>
      <c r="Q59" s="201"/>
      <c r="R59" s="202"/>
      <c r="S59" s="203"/>
      <c r="T59" s="203"/>
      <c r="U59" s="203"/>
      <c r="V59" s="204" t="str">
        <f>IF($B59="","",VLOOKUP($B59,معلومات!$B$12:$E$212,4,FALSE))</f>
        <v/>
      </c>
      <c r="W59" s="204"/>
      <c r="X59" s="204"/>
    </row>
    <row r="60" spans="1:26">
      <c r="A60" s="51">
        <v>6</v>
      </c>
      <c r="B60" s="195"/>
      <c r="C60" s="196"/>
      <c r="D60" s="197"/>
      <c r="E60" s="198" t="str">
        <f>IF($B60="","",VLOOKUP($B60,معلومات!$B$12:$E$212,2,FALSE))</f>
        <v/>
      </c>
      <c r="F60" s="151"/>
      <c r="G60" s="198" t="str">
        <f>IF($B60="","",VLOOKUP($B60,معلومات!$B$12:$E$212,3,FALSE))</f>
        <v/>
      </c>
      <c r="H60" s="151"/>
      <c r="I60" s="199"/>
      <c r="J60" s="200"/>
      <c r="K60" s="201"/>
      <c r="L60" s="201"/>
      <c r="M60" s="201"/>
      <c r="N60" s="201"/>
      <c r="O60" s="201"/>
      <c r="P60" s="201"/>
      <c r="Q60" s="201"/>
      <c r="R60" s="202"/>
      <c r="S60" s="203"/>
      <c r="T60" s="203"/>
      <c r="U60" s="203"/>
      <c r="V60" s="204" t="str">
        <f>IF($B60="","",VLOOKUP($B60,معلومات!$B$12:$E$212,4,FALSE))</f>
        <v/>
      </c>
      <c r="W60" s="204"/>
      <c r="X60" s="204"/>
    </row>
    <row r="61" spans="1:26">
      <c r="A61" s="51">
        <v>7</v>
      </c>
      <c r="B61" s="195"/>
      <c r="C61" s="196"/>
      <c r="D61" s="197"/>
      <c r="E61" s="198" t="str">
        <f>IF($B61="","",VLOOKUP($B61,معلومات!$B$12:$E$212,2,FALSE))</f>
        <v/>
      </c>
      <c r="F61" s="151"/>
      <c r="G61" s="198" t="str">
        <f>IF($B61="","",VLOOKUP($B61,معلومات!$B$12:$E$212,3,FALSE))</f>
        <v/>
      </c>
      <c r="H61" s="151"/>
      <c r="I61" s="199"/>
      <c r="J61" s="200"/>
      <c r="K61" s="201"/>
      <c r="L61" s="201"/>
      <c r="M61" s="201"/>
      <c r="N61" s="201"/>
      <c r="O61" s="201"/>
      <c r="P61" s="201"/>
      <c r="Q61" s="201"/>
      <c r="R61" s="202"/>
      <c r="S61" s="203"/>
      <c r="T61" s="203"/>
      <c r="U61" s="203"/>
      <c r="V61" s="204" t="str">
        <f>IF($B61="","",VLOOKUP($B61,معلومات!$B$12:$E$212,4,FALSE))</f>
        <v/>
      </c>
      <c r="W61" s="204"/>
      <c r="X61" s="204"/>
    </row>
    <row r="62" spans="1:26">
      <c r="A62" s="51">
        <v>8</v>
      </c>
      <c r="B62" s="195"/>
      <c r="C62" s="196"/>
      <c r="D62" s="197"/>
      <c r="E62" s="198" t="str">
        <f>IF($B62="","",VLOOKUP($B62,معلومات!$B$12:$E$212,2,FALSE))</f>
        <v/>
      </c>
      <c r="F62" s="151"/>
      <c r="G62" s="198" t="str">
        <f>IF($B62="","",VLOOKUP($B62,معلومات!$B$12:$E$212,3,FALSE))</f>
        <v/>
      </c>
      <c r="H62" s="151"/>
      <c r="I62" s="199"/>
      <c r="J62" s="200"/>
      <c r="K62" s="201"/>
      <c r="L62" s="201"/>
      <c r="M62" s="201"/>
      <c r="N62" s="201"/>
      <c r="O62" s="201"/>
      <c r="P62" s="201"/>
      <c r="Q62" s="201"/>
      <c r="R62" s="202"/>
      <c r="S62" s="203"/>
      <c r="T62" s="203"/>
      <c r="U62" s="203"/>
      <c r="V62" s="204" t="str">
        <f>IF($B62="","",VLOOKUP($B62,معلومات!$B$12:$E$212,4,FALSE))</f>
        <v/>
      </c>
      <c r="W62" s="204"/>
      <c r="X62" s="204"/>
    </row>
    <row r="63" spans="1:26">
      <c r="A63" s="51">
        <v>9</v>
      </c>
      <c r="B63" s="195"/>
      <c r="C63" s="196"/>
      <c r="D63" s="197"/>
      <c r="E63" s="198" t="str">
        <f>IF($B63="","",VLOOKUP($B63,معلومات!$B$12:$E$212,2,FALSE))</f>
        <v/>
      </c>
      <c r="F63" s="151"/>
      <c r="G63" s="198" t="str">
        <f>IF($B63="","",VLOOKUP($B63,معلومات!$B$12:$E$212,3,FALSE))</f>
        <v/>
      </c>
      <c r="H63" s="151"/>
      <c r="I63" s="199"/>
      <c r="J63" s="200"/>
      <c r="K63" s="207"/>
      <c r="L63" s="207"/>
      <c r="M63" s="201"/>
      <c r="N63" s="201"/>
      <c r="O63" s="201"/>
      <c r="P63" s="201"/>
      <c r="Q63" s="201"/>
      <c r="R63" s="202"/>
      <c r="S63" s="203"/>
      <c r="T63" s="203"/>
      <c r="U63" s="203"/>
      <c r="V63" s="204" t="str">
        <f>IF($B63="","",VLOOKUP($B63,معلومات!$B$12:$E$212,4,FALSE))</f>
        <v/>
      </c>
      <c r="W63" s="204"/>
      <c r="X63" s="204"/>
    </row>
    <row r="64" spans="1:26">
      <c r="A64" s="51">
        <v>10</v>
      </c>
      <c r="B64" s="195"/>
      <c r="C64" s="196"/>
      <c r="D64" s="197"/>
      <c r="E64" s="198" t="str">
        <f>IF($B64="","",VLOOKUP($B64,معلومات!$B$12:$E$212,2,FALSE))</f>
        <v/>
      </c>
      <c r="F64" s="151"/>
      <c r="G64" s="198" t="str">
        <f>IF($B64="","",VLOOKUP($B64,معلومات!$B$12:$E$212,3,FALSE))</f>
        <v/>
      </c>
      <c r="H64" s="151"/>
      <c r="I64" s="199"/>
      <c r="J64" s="200"/>
      <c r="K64" s="207"/>
      <c r="L64" s="207"/>
      <c r="M64" s="201"/>
      <c r="N64" s="201"/>
      <c r="O64" s="201"/>
      <c r="P64" s="201"/>
      <c r="Q64" s="201"/>
      <c r="R64" s="202"/>
      <c r="S64" s="203"/>
      <c r="T64" s="203"/>
      <c r="U64" s="203"/>
      <c r="V64" s="204" t="str">
        <f>IF($B64="","",VLOOKUP($B64,معلومات!$B$12:$E$212,4,FALSE))</f>
        <v/>
      </c>
      <c r="W64" s="204"/>
      <c r="X64" s="204"/>
    </row>
    <row r="65" spans="1:24">
      <c r="A65" s="51">
        <v>11</v>
      </c>
      <c r="B65" s="195"/>
      <c r="C65" s="196"/>
      <c r="D65" s="197"/>
      <c r="E65" s="198" t="str">
        <f>IF($B65="","",VLOOKUP($B65,معلومات!$B$12:$E$212,2,FALSE))</f>
        <v/>
      </c>
      <c r="F65" s="151"/>
      <c r="G65" s="198" t="str">
        <f>IF($B65="","",VLOOKUP($B65,معلومات!$B$12:$E$212,3,FALSE))</f>
        <v/>
      </c>
      <c r="H65" s="151"/>
      <c r="I65" s="199"/>
      <c r="J65" s="200"/>
      <c r="K65" s="207"/>
      <c r="L65" s="207"/>
      <c r="M65" s="201"/>
      <c r="N65" s="201"/>
      <c r="O65" s="201"/>
      <c r="P65" s="201"/>
      <c r="Q65" s="201"/>
      <c r="R65" s="202"/>
      <c r="S65" s="203"/>
      <c r="T65" s="203"/>
      <c r="U65" s="203"/>
      <c r="V65" s="204" t="str">
        <f>IF($B65="","",VLOOKUP($B65,معلومات!$B$12:$E$212,4,FALSE))</f>
        <v/>
      </c>
      <c r="W65" s="204"/>
      <c r="X65" s="204"/>
    </row>
    <row r="66" spans="1:24">
      <c r="A66" s="51">
        <v>12</v>
      </c>
      <c r="B66" s="195"/>
      <c r="C66" s="196"/>
      <c r="D66" s="197"/>
      <c r="E66" s="198" t="str">
        <f>IF($B66="","",VLOOKUP($B66,معلومات!$B$12:$E$212,2,FALSE))</f>
        <v/>
      </c>
      <c r="F66" s="151"/>
      <c r="G66" s="198" t="str">
        <f>IF($B66="","",VLOOKUP($B66,معلومات!$B$12:$E$212,3,FALSE))</f>
        <v/>
      </c>
      <c r="H66" s="151"/>
      <c r="I66" s="198"/>
      <c r="J66" s="151"/>
      <c r="K66" s="207"/>
      <c r="L66" s="207"/>
      <c r="M66" s="201"/>
      <c r="N66" s="201"/>
      <c r="O66" s="201"/>
      <c r="P66" s="201"/>
      <c r="Q66" s="201"/>
      <c r="R66" s="202"/>
      <c r="S66" s="203"/>
      <c r="T66" s="203"/>
      <c r="U66" s="203"/>
      <c r="V66" s="204" t="str">
        <f>IF($B66="","",VLOOKUP($B66,معلومات!$B$12:$E$212,4,FALSE))</f>
        <v/>
      </c>
      <c r="W66" s="204"/>
      <c r="X66" s="204"/>
    </row>
    <row r="67" spans="1:24">
      <c r="A67" s="51">
        <v>13</v>
      </c>
      <c r="B67" s="195"/>
      <c r="C67" s="196"/>
      <c r="D67" s="197"/>
      <c r="E67" s="198" t="str">
        <f>IF($B67="","",VLOOKUP($B67,معلومات!$B$12:$E$212,2,FALSE))</f>
        <v/>
      </c>
      <c r="F67" s="151"/>
      <c r="G67" s="198" t="str">
        <f>IF($B67="","",VLOOKUP($B67,معلومات!$B$12:$E$212,3,FALSE))</f>
        <v/>
      </c>
      <c r="H67" s="151"/>
      <c r="I67" s="198"/>
      <c r="J67" s="151"/>
      <c r="K67" s="207"/>
      <c r="L67" s="207"/>
      <c r="M67" s="201"/>
      <c r="N67" s="201"/>
      <c r="O67" s="201"/>
      <c r="P67" s="201"/>
      <c r="Q67" s="201"/>
      <c r="R67" s="202"/>
      <c r="S67" s="203"/>
      <c r="T67" s="203"/>
      <c r="U67" s="203"/>
      <c r="V67" s="204" t="str">
        <f>IF($B67="","",VLOOKUP($B67,معلومات!$B$12:$E$212,4,FALSE))</f>
        <v/>
      </c>
      <c r="W67" s="204"/>
      <c r="X67" s="204"/>
    </row>
    <row r="68" spans="1:24">
      <c r="A68" s="51">
        <v>14</v>
      </c>
      <c r="B68" s="195"/>
      <c r="C68" s="196"/>
      <c r="D68" s="197"/>
      <c r="E68" s="198" t="str">
        <f>IF($B68="","",VLOOKUP($B68,معلومات!$B$12:$E$212,2,FALSE))</f>
        <v/>
      </c>
      <c r="F68" s="151"/>
      <c r="G68" s="198" t="str">
        <f>IF($B68="","",VLOOKUP($B68,معلومات!$B$12:$E$212,3,FALSE))</f>
        <v/>
      </c>
      <c r="H68" s="151"/>
      <c r="I68" s="198"/>
      <c r="J68" s="151"/>
      <c r="K68" s="207"/>
      <c r="L68" s="207"/>
      <c r="M68" s="201"/>
      <c r="N68" s="201"/>
      <c r="O68" s="201"/>
      <c r="P68" s="201"/>
      <c r="Q68" s="201"/>
      <c r="R68" s="202"/>
      <c r="S68" s="203"/>
      <c r="T68" s="203"/>
      <c r="U68" s="203"/>
      <c r="V68" s="204" t="str">
        <f>IF($B68="","",VLOOKUP($B68,معلومات!$B$12:$E$212,4,FALSE))</f>
        <v/>
      </c>
      <c r="W68" s="204"/>
      <c r="X68" s="204"/>
    </row>
    <row r="69" spans="1:24">
      <c r="A69" s="51">
        <v>15</v>
      </c>
      <c r="B69" s="195"/>
      <c r="C69" s="196"/>
      <c r="D69" s="197"/>
      <c r="E69" s="198" t="str">
        <f>IF($B69="","",VLOOKUP($B69,معلومات!$B$12:$E$212,2,FALSE))</f>
        <v/>
      </c>
      <c r="F69" s="151"/>
      <c r="G69" s="198" t="str">
        <f>IF($B69="","",VLOOKUP($B69,معلومات!$B$12:$E$212,3,FALSE))</f>
        <v/>
      </c>
      <c r="H69" s="151"/>
      <c r="I69" s="198"/>
      <c r="J69" s="151"/>
      <c r="K69" s="207"/>
      <c r="L69" s="207"/>
      <c r="M69" s="201"/>
      <c r="N69" s="201"/>
      <c r="O69" s="201"/>
      <c r="P69" s="201"/>
      <c r="Q69" s="201"/>
      <c r="R69" s="202"/>
      <c r="S69" s="203"/>
      <c r="T69" s="203"/>
      <c r="U69" s="203"/>
      <c r="V69" s="204" t="str">
        <f>IF($B69="","",VLOOKUP($B69,معلومات!$B$12:$E$212,4,FALSE))</f>
        <v/>
      </c>
      <c r="W69" s="204"/>
      <c r="X69" s="204"/>
    </row>
    <row r="70" spans="1:24">
      <c r="A70" s="51">
        <v>16</v>
      </c>
      <c r="B70" s="195"/>
      <c r="C70" s="196"/>
      <c r="D70" s="197"/>
      <c r="E70" s="198" t="str">
        <f>IF($B70="","",VLOOKUP($B70,معلومات!$B$12:$E$212,2,FALSE))</f>
        <v/>
      </c>
      <c r="F70" s="151"/>
      <c r="G70" s="198" t="str">
        <f>IF($B70="","",VLOOKUP($B70,معلومات!$B$12:$E$212,3,FALSE))</f>
        <v/>
      </c>
      <c r="H70" s="151"/>
      <c r="I70" s="198"/>
      <c r="J70" s="151"/>
      <c r="K70" s="207"/>
      <c r="L70" s="207"/>
      <c r="M70" s="201"/>
      <c r="N70" s="201"/>
      <c r="O70" s="201"/>
      <c r="P70" s="201"/>
      <c r="Q70" s="201"/>
      <c r="R70" s="202"/>
      <c r="S70" s="203"/>
      <c r="T70" s="203"/>
      <c r="U70" s="203"/>
      <c r="V70" s="204" t="str">
        <f>IF($B70="","",VLOOKUP($B70,معلومات!$B$12:$E$212,4,FALSE))</f>
        <v/>
      </c>
      <c r="W70" s="204"/>
      <c r="X70" s="204"/>
    </row>
    <row r="71" spans="1:24">
      <c r="A71" s="51">
        <v>17</v>
      </c>
      <c r="B71" s="195"/>
      <c r="C71" s="196"/>
      <c r="D71" s="197"/>
      <c r="E71" s="198" t="str">
        <f>IF($B71="","",VLOOKUP($B71,معلومات!$B$12:$E$212,2,FALSE))</f>
        <v/>
      </c>
      <c r="F71" s="151"/>
      <c r="G71" s="198" t="str">
        <f>IF($B71="","",VLOOKUP($B71,معلومات!$B$12:$E$212,3,FALSE))</f>
        <v/>
      </c>
      <c r="H71" s="151"/>
      <c r="I71" s="198"/>
      <c r="J71" s="151"/>
      <c r="K71" s="207"/>
      <c r="L71" s="207"/>
      <c r="M71" s="201"/>
      <c r="N71" s="201"/>
      <c r="O71" s="201"/>
      <c r="P71" s="201"/>
      <c r="Q71" s="201"/>
      <c r="R71" s="202"/>
      <c r="S71" s="203"/>
      <c r="T71" s="203"/>
      <c r="U71" s="203"/>
      <c r="V71" s="204" t="str">
        <f>IF($B71="","",VLOOKUP($B71,معلومات!$B$12:$E$212,4,FALSE))</f>
        <v/>
      </c>
      <c r="W71" s="204"/>
      <c r="X71" s="204"/>
    </row>
    <row r="72" spans="1:24">
      <c r="A72" s="51">
        <v>18</v>
      </c>
      <c r="B72" s="195"/>
      <c r="C72" s="196"/>
      <c r="D72" s="197"/>
      <c r="E72" s="198" t="str">
        <f>IF($B72="","",VLOOKUP($B72,معلومات!$B$12:$E$212,2,FALSE))</f>
        <v/>
      </c>
      <c r="F72" s="151"/>
      <c r="G72" s="198" t="str">
        <f>IF($B72="","",VLOOKUP($B72,معلومات!$B$12:$E$212,3,FALSE))</f>
        <v/>
      </c>
      <c r="H72" s="151"/>
      <c r="I72" s="198"/>
      <c r="J72" s="151"/>
      <c r="K72" s="207"/>
      <c r="L72" s="207"/>
      <c r="M72" s="201"/>
      <c r="N72" s="201"/>
      <c r="O72" s="201"/>
      <c r="P72" s="201"/>
      <c r="Q72" s="201"/>
      <c r="R72" s="202"/>
      <c r="S72" s="203"/>
      <c r="T72" s="203"/>
      <c r="U72" s="203"/>
      <c r="V72" s="204" t="str">
        <f>IF($B72="","",VLOOKUP($B72,معلومات!$B$12:$E$212,4,FALSE))</f>
        <v/>
      </c>
      <c r="W72" s="204"/>
      <c r="X72" s="204"/>
    </row>
    <row r="73" spans="1:24">
      <c r="A73" s="51">
        <v>19</v>
      </c>
      <c r="B73" s="195"/>
      <c r="C73" s="196"/>
      <c r="D73" s="197"/>
      <c r="E73" s="198" t="str">
        <f>IF($B73="","",VLOOKUP($B73,معلومات!$B$12:$E$212,2,FALSE))</f>
        <v/>
      </c>
      <c r="F73" s="151"/>
      <c r="G73" s="198" t="str">
        <f>IF($B73="","",VLOOKUP($B73,معلومات!$B$12:$E$212,3,FALSE))</f>
        <v/>
      </c>
      <c r="H73" s="151"/>
      <c r="I73" s="198"/>
      <c r="J73" s="151"/>
      <c r="K73" s="207"/>
      <c r="L73" s="207"/>
      <c r="M73" s="201"/>
      <c r="N73" s="201"/>
      <c r="O73" s="201"/>
      <c r="P73" s="201"/>
      <c r="Q73" s="201"/>
      <c r="R73" s="202"/>
      <c r="S73" s="203"/>
      <c r="T73" s="203"/>
      <c r="U73" s="203"/>
      <c r="V73" s="204" t="str">
        <f>IF($B73="","",VLOOKUP($B73,معلومات!$B$12:$E$212,4,FALSE))</f>
        <v/>
      </c>
      <c r="W73" s="204"/>
      <c r="X73" s="204"/>
    </row>
    <row r="74" spans="1:24">
      <c r="A74" s="51">
        <v>20</v>
      </c>
      <c r="B74" s="195"/>
      <c r="C74" s="196"/>
      <c r="D74" s="197"/>
      <c r="E74" s="198" t="str">
        <f>IF($B74="","",VLOOKUP($B74,معلومات!$B$12:$E$212,2,FALSE))</f>
        <v/>
      </c>
      <c r="F74" s="151"/>
      <c r="G74" s="198" t="str">
        <f>IF($B74="","",VLOOKUP($B74,معلومات!$B$12:$E$212,3,FALSE))</f>
        <v/>
      </c>
      <c r="H74" s="151"/>
      <c r="I74" s="198"/>
      <c r="J74" s="151"/>
      <c r="K74" s="207"/>
      <c r="L74" s="207"/>
      <c r="M74" s="201"/>
      <c r="N74" s="201"/>
      <c r="O74" s="201"/>
      <c r="P74" s="201"/>
      <c r="Q74" s="201"/>
      <c r="R74" s="202"/>
      <c r="S74" s="203"/>
      <c r="T74" s="203"/>
      <c r="U74" s="203"/>
      <c r="V74" s="204" t="str">
        <f>IF($B74="","",VLOOKUP($B74,معلومات!$B$12:$E$212,4,FALSE))</f>
        <v/>
      </c>
      <c r="W74" s="204"/>
      <c r="X74" s="204"/>
    </row>
    <row r="75" spans="1:24">
      <c r="A75" s="51">
        <v>21</v>
      </c>
      <c r="B75" s="195"/>
      <c r="C75" s="196"/>
      <c r="D75" s="197"/>
      <c r="E75" s="198" t="str">
        <f>IF($B75="","",VLOOKUP($B75,معلومات!$B$12:$E$212,2,FALSE))</f>
        <v/>
      </c>
      <c r="F75" s="151"/>
      <c r="G75" s="198" t="str">
        <f>IF($B75="","",VLOOKUP($B75,معلومات!$B$12:$E$212,3,FALSE))</f>
        <v/>
      </c>
      <c r="H75" s="151"/>
      <c r="I75" s="198"/>
      <c r="J75" s="151"/>
      <c r="K75" s="207"/>
      <c r="L75" s="207"/>
      <c r="M75" s="201"/>
      <c r="N75" s="201"/>
      <c r="O75" s="201"/>
      <c r="P75" s="201"/>
      <c r="Q75" s="201"/>
      <c r="R75" s="202"/>
      <c r="S75" s="203"/>
      <c r="T75" s="203"/>
      <c r="U75" s="203"/>
      <c r="V75" s="204" t="str">
        <f>IF($B75="","",VLOOKUP($B75,معلومات!$B$12:$E$212,4,FALSE))</f>
        <v/>
      </c>
      <c r="W75" s="204"/>
      <c r="X75" s="204"/>
    </row>
    <row r="76" spans="1:24">
      <c r="A76" s="51">
        <v>22</v>
      </c>
      <c r="B76" s="195"/>
      <c r="C76" s="196"/>
      <c r="D76" s="197"/>
      <c r="E76" s="198" t="str">
        <f>IF($B76="","",VLOOKUP($B76,معلومات!$B$12:$E$212,2,FALSE))</f>
        <v/>
      </c>
      <c r="F76" s="151"/>
      <c r="G76" s="198" t="str">
        <f>IF($B76="","",VLOOKUP($B76,معلومات!$B$12:$E$212,3,FALSE))</f>
        <v/>
      </c>
      <c r="H76" s="151"/>
      <c r="I76" s="198"/>
      <c r="J76" s="151"/>
      <c r="K76" s="207"/>
      <c r="L76" s="207"/>
      <c r="M76" s="201"/>
      <c r="N76" s="201"/>
      <c r="O76" s="201"/>
      <c r="P76" s="201"/>
      <c r="Q76" s="203"/>
      <c r="R76" s="208"/>
      <c r="S76" s="203"/>
      <c r="T76" s="203"/>
      <c r="U76" s="203"/>
      <c r="V76" s="204" t="str">
        <f>IF($B76="","",VLOOKUP($B76,معلومات!$B$12:$E$212,4,FALSE))</f>
        <v/>
      </c>
      <c r="W76" s="204"/>
      <c r="X76" s="204"/>
    </row>
    <row r="77" spans="1:24">
      <c r="A77" s="51">
        <v>23</v>
      </c>
      <c r="B77" s="195"/>
      <c r="C77" s="196"/>
      <c r="D77" s="197"/>
      <c r="E77" s="198" t="str">
        <f>IF($B77="","",VLOOKUP($B77,معلومات!$B$12:$E$212,2,FALSE))</f>
        <v/>
      </c>
      <c r="F77" s="151"/>
      <c r="G77" s="198" t="str">
        <f>IF($B77="","",VLOOKUP($B77,معلومات!$B$12:$E$212,3,FALSE))</f>
        <v/>
      </c>
      <c r="H77" s="151"/>
      <c r="I77" s="198"/>
      <c r="J77" s="151"/>
      <c r="K77" s="207"/>
      <c r="L77" s="207"/>
      <c r="M77" s="201"/>
      <c r="N77" s="201"/>
      <c r="O77" s="201"/>
      <c r="P77" s="201"/>
      <c r="Q77" s="203"/>
      <c r="R77" s="208"/>
      <c r="S77" s="203"/>
      <c r="T77" s="203"/>
      <c r="U77" s="203"/>
      <c r="V77" s="204" t="str">
        <f>IF($B77="","",VLOOKUP($B77,معلومات!$B$12:$E$212,4,FALSE))</f>
        <v/>
      </c>
      <c r="W77" s="204"/>
      <c r="X77" s="204"/>
    </row>
    <row r="78" spans="1:24">
      <c r="A78" s="51">
        <v>24</v>
      </c>
      <c r="B78" s="195"/>
      <c r="C78" s="196"/>
      <c r="D78" s="197"/>
      <c r="E78" s="198" t="str">
        <f>IF($B78="","",VLOOKUP($B78,معلومات!$B$12:$E$212,2,FALSE))</f>
        <v/>
      </c>
      <c r="F78" s="151"/>
      <c r="G78" s="198" t="str">
        <f>IF($B78="","",VLOOKUP($B78,معلومات!$B$12:$E$212,3,FALSE))</f>
        <v/>
      </c>
      <c r="H78" s="151"/>
      <c r="I78" s="198"/>
      <c r="J78" s="151"/>
      <c r="K78" s="207"/>
      <c r="L78" s="207"/>
      <c r="M78" s="201"/>
      <c r="N78" s="201"/>
      <c r="O78" s="201"/>
      <c r="P78" s="201"/>
      <c r="Q78" s="203"/>
      <c r="R78" s="208"/>
      <c r="S78" s="203"/>
      <c r="T78" s="203"/>
      <c r="U78" s="203"/>
      <c r="V78" s="204" t="str">
        <f>IF($B78="","",VLOOKUP($B78,معلومات!$B$12:$E$212,4,FALSE))</f>
        <v/>
      </c>
      <c r="W78" s="204"/>
      <c r="X78" s="204"/>
    </row>
    <row r="79" spans="1:24">
      <c r="A79" s="49"/>
      <c r="B79" s="49"/>
      <c r="C79" s="49"/>
      <c r="D79" s="49"/>
      <c r="E79" s="49"/>
      <c r="F79" s="49"/>
      <c r="G79" s="49"/>
      <c r="H79" s="49"/>
      <c r="I79" s="49"/>
      <c r="J79" s="49"/>
      <c r="K79" s="49"/>
      <c r="L79" s="49"/>
      <c r="M79" s="49"/>
      <c r="N79" s="49"/>
      <c r="O79" s="49"/>
      <c r="P79" s="49"/>
      <c r="Q79" s="49"/>
      <c r="R79" s="49"/>
      <c r="S79" s="49"/>
      <c r="T79" s="49"/>
    </row>
    <row r="80" spans="1:24" ht="15.75" thickBot="1">
      <c r="A80" s="121" t="s">
        <v>48</v>
      </c>
      <c r="B80" s="121"/>
      <c r="C80" s="121"/>
      <c r="D80" s="121"/>
      <c r="E80" s="121"/>
      <c r="F80" s="121"/>
      <c r="G80" s="121"/>
    </row>
    <row r="81" spans="1:20" ht="16.5" thickTop="1" thickBot="1">
      <c r="A81" s="52">
        <v>1</v>
      </c>
      <c r="B81" s="209" t="s">
        <v>49</v>
      </c>
      <c r="C81" s="210"/>
      <c r="D81" s="211"/>
      <c r="E81" s="215"/>
      <c r="F81" s="215"/>
      <c r="G81" s="215"/>
      <c r="H81" s="215"/>
      <c r="I81" s="215"/>
      <c r="J81" s="215"/>
      <c r="K81" s="215"/>
      <c r="L81" s="215"/>
      <c r="M81" s="215"/>
      <c r="N81" s="215"/>
      <c r="O81" s="215"/>
      <c r="P81" s="215"/>
      <c r="Q81" s="215"/>
      <c r="R81" s="215"/>
      <c r="S81" s="215"/>
      <c r="T81" s="215"/>
    </row>
    <row r="82" spans="1:20" ht="16.5" thickTop="1" thickBot="1">
      <c r="A82" s="52">
        <v>2</v>
      </c>
      <c r="B82" s="212"/>
      <c r="C82" s="213"/>
      <c r="D82" s="214"/>
      <c r="E82" s="216"/>
      <c r="F82" s="217"/>
      <c r="G82" s="217"/>
      <c r="H82" s="217"/>
      <c r="I82" s="217"/>
      <c r="J82" s="217"/>
      <c r="K82" s="217"/>
      <c r="L82" s="217"/>
      <c r="M82" s="217"/>
      <c r="N82" s="217"/>
      <c r="O82" s="217"/>
      <c r="P82" s="217"/>
      <c r="Q82" s="217"/>
      <c r="R82" s="217"/>
      <c r="S82" s="217"/>
      <c r="T82" s="218"/>
    </row>
    <row r="83" spans="1:20" ht="16.5" thickTop="1" thickBot="1">
      <c r="A83" s="52">
        <v>3</v>
      </c>
      <c r="B83" s="219" t="s">
        <v>50</v>
      </c>
      <c r="C83" s="219" t="s">
        <v>50</v>
      </c>
      <c r="D83" s="219"/>
      <c r="E83" s="108"/>
      <c r="F83" s="220" t="s">
        <v>51</v>
      </c>
      <c r="G83" s="220"/>
      <c r="H83" s="221"/>
      <c r="I83" s="221"/>
      <c r="J83" s="53" t="s">
        <v>39</v>
      </c>
      <c r="K83" s="54"/>
      <c r="L83" s="222" t="s">
        <v>52</v>
      </c>
      <c r="M83" s="223"/>
      <c r="N83" s="224"/>
      <c r="O83" s="224"/>
      <c r="P83" s="225"/>
      <c r="Q83" s="226" t="s">
        <v>53</v>
      </c>
      <c r="R83" s="226"/>
      <c r="S83" s="227" t="s">
        <v>54</v>
      </c>
      <c r="T83" s="228"/>
    </row>
    <row r="84" spans="1:20" ht="16.5" thickTop="1" thickBot="1">
      <c r="A84" s="52">
        <v>4</v>
      </c>
      <c r="B84" s="209" t="s">
        <v>55</v>
      </c>
      <c r="C84" s="210"/>
      <c r="D84" s="211"/>
      <c r="E84" s="235"/>
      <c r="F84" s="236"/>
      <c r="G84" s="236"/>
      <c r="H84" s="236"/>
      <c r="I84" s="236"/>
      <c r="J84" s="236"/>
      <c r="K84" s="236"/>
      <c r="L84" s="236"/>
      <c r="M84" s="236"/>
      <c r="N84" s="236"/>
      <c r="O84" s="236"/>
      <c r="P84" s="236"/>
      <c r="Q84" s="236"/>
      <c r="R84" s="236"/>
      <c r="S84" s="236"/>
      <c r="T84" s="236"/>
    </row>
    <row r="85" spans="1:20" ht="18" customHeight="1" thickTop="1" thickBot="1">
      <c r="A85" s="52">
        <v>5</v>
      </c>
      <c r="B85" s="232"/>
      <c r="C85" s="233"/>
      <c r="D85" s="234"/>
      <c r="E85" s="237"/>
      <c r="F85" s="238"/>
      <c r="G85" s="238"/>
      <c r="H85" s="238"/>
      <c r="I85" s="238"/>
      <c r="J85" s="238"/>
      <c r="K85" s="238"/>
      <c r="L85" s="238"/>
      <c r="M85" s="238"/>
      <c r="N85" s="238"/>
      <c r="O85" s="238"/>
      <c r="P85" s="238"/>
      <c r="Q85" s="238"/>
      <c r="R85" s="238"/>
      <c r="S85" s="238"/>
      <c r="T85" s="239"/>
    </row>
    <row r="86" spans="1:20" ht="17.25" customHeight="1" thickTop="1" thickBot="1">
      <c r="A86" s="52"/>
      <c r="B86" s="240" t="s">
        <v>107</v>
      </c>
      <c r="C86" s="241"/>
      <c r="D86" s="242"/>
      <c r="E86" s="237"/>
      <c r="F86" s="238"/>
      <c r="G86" s="238"/>
      <c r="H86" s="238"/>
      <c r="I86" s="238"/>
      <c r="J86" s="238"/>
      <c r="K86" s="238"/>
      <c r="L86" s="238"/>
      <c r="M86" s="238"/>
      <c r="N86" s="238"/>
      <c r="O86" s="238"/>
      <c r="P86" s="238"/>
      <c r="Q86" s="238"/>
      <c r="R86" s="238"/>
      <c r="S86" s="238"/>
      <c r="T86" s="239"/>
    </row>
    <row r="87" spans="1:20" ht="16.5" customHeight="1" thickTop="1" thickBot="1">
      <c r="A87" s="52"/>
      <c r="B87" s="240"/>
      <c r="C87" s="241"/>
      <c r="D87" s="242"/>
      <c r="E87" s="237"/>
      <c r="F87" s="238"/>
      <c r="G87" s="238"/>
      <c r="H87" s="238"/>
      <c r="I87" s="238"/>
      <c r="J87" s="238"/>
      <c r="K87" s="238"/>
      <c r="L87" s="238"/>
      <c r="M87" s="238"/>
      <c r="N87" s="238"/>
      <c r="O87" s="238"/>
      <c r="P87" s="238"/>
      <c r="Q87" s="238"/>
      <c r="R87" s="238"/>
      <c r="S87" s="238"/>
      <c r="T87" s="239"/>
    </row>
    <row r="88" spans="1:20" ht="15.75" customHeight="1" thickTop="1" thickBot="1">
      <c r="A88" s="52"/>
      <c r="B88" s="243"/>
      <c r="C88" s="244"/>
      <c r="D88" s="245"/>
      <c r="E88" s="246"/>
      <c r="F88" s="247"/>
      <c r="G88" s="247"/>
      <c r="H88" s="247"/>
      <c r="I88" s="247"/>
      <c r="J88" s="247"/>
      <c r="K88" s="247"/>
      <c r="L88" s="247"/>
      <c r="M88" s="247"/>
      <c r="N88" s="247"/>
      <c r="O88" s="247"/>
      <c r="P88" s="247"/>
      <c r="Q88" s="247"/>
      <c r="R88" s="247"/>
      <c r="S88" s="247"/>
      <c r="T88" s="248"/>
    </row>
    <row r="89" spans="1:20" ht="16.5" thickTop="1" thickBot="1">
      <c r="A89" s="1"/>
      <c r="B89" s="1"/>
      <c r="C89" s="1"/>
      <c r="D89" s="1"/>
      <c r="E89" s="1"/>
      <c r="F89" s="1"/>
      <c r="G89" s="1"/>
      <c r="H89" s="1"/>
      <c r="I89" s="1"/>
      <c r="J89" s="1"/>
      <c r="K89" s="1"/>
      <c r="L89" s="1"/>
      <c r="M89" s="1"/>
      <c r="N89" s="1"/>
      <c r="O89" s="1"/>
      <c r="P89" s="1"/>
      <c r="Q89" s="1"/>
      <c r="R89" s="1"/>
      <c r="S89" s="1"/>
    </row>
    <row r="90" spans="1:20" ht="16.5" thickTop="1" thickBot="1">
      <c r="A90" s="1"/>
      <c r="B90" s="215" t="s">
        <v>56</v>
      </c>
      <c r="C90" s="215"/>
      <c r="D90" s="215"/>
      <c r="E90" s="215"/>
      <c r="F90" s="215"/>
      <c r="G90" s="215"/>
      <c r="H90" s="229">
        <v>199</v>
      </c>
      <c r="I90" s="230"/>
      <c r="J90" s="52"/>
      <c r="L90" s="231" t="s">
        <v>57</v>
      </c>
      <c r="M90" s="231"/>
      <c r="N90" s="231"/>
      <c r="O90" s="231" t="s">
        <v>58</v>
      </c>
      <c r="P90" s="231"/>
      <c r="Q90" s="231" t="s">
        <v>9</v>
      </c>
      <c r="R90" s="231"/>
      <c r="S90" s="231" t="s">
        <v>59</v>
      </c>
      <c r="T90" s="231"/>
    </row>
    <row r="91" spans="1:20" ht="16.5" thickTop="1" thickBot="1">
      <c r="A91" s="1"/>
      <c r="B91" s="215" t="s">
        <v>60</v>
      </c>
      <c r="C91" s="215"/>
      <c r="D91" s="215"/>
      <c r="E91" s="215"/>
      <c r="F91" s="215"/>
      <c r="G91" s="215"/>
      <c r="H91" s="229">
        <v>1</v>
      </c>
      <c r="I91" s="230"/>
      <c r="J91" s="52"/>
      <c r="L91" s="249" t="s">
        <v>61</v>
      </c>
      <c r="M91" s="249"/>
      <c r="N91" s="249"/>
      <c r="O91" s="250">
        <v>9</v>
      </c>
      <c r="P91" s="251"/>
      <c r="Q91" s="250">
        <f>COUNTA(A29:A38)</f>
        <v>0</v>
      </c>
      <c r="R91" s="251"/>
      <c r="S91" s="252">
        <f>Q91*100/O91</f>
        <v>0</v>
      </c>
      <c r="T91" s="253"/>
    </row>
    <row r="92" spans="1:20" ht="16.5" thickTop="1" thickBot="1">
      <c r="A92" s="1"/>
      <c r="B92" s="215" t="s">
        <v>62</v>
      </c>
      <c r="C92" s="215"/>
      <c r="D92" s="215"/>
      <c r="E92" s="215"/>
      <c r="F92" s="215"/>
      <c r="G92" s="215"/>
      <c r="H92" s="229">
        <v>2</v>
      </c>
      <c r="I92" s="230"/>
      <c r="J92" s="52"/>
      <c r="L92" s="249" t="s">
        <v>63</v>
      </c>
      <c r="M92" s="249"/>
      <c r="N92" s="249"/>
      <c r="O92" s="250">
        <v>3</v>
      </c>
      <c r="P92" s="251"/>
      <c r="Q92" s="250">
        <v>0</v>
      </c>
      <c r="R92" s="251"/>
      <c r="S92" s="252">
        <f>Q92*100/3</f>
        <v>0</v>
      </c>
      <c r="T92" s="253"/>
    </row>
    <row r="93" spans="1:20" ht="16.5" thickTop="1" thickBot="1">
      <c r="A93" s="1"/>
      <c r="L93" s="249" t="s">
        <v>64</v>
      </c>
      <c r="M93" s="249"/>
      <c r="N93" s="249"/>
      <c r="O93" s="250">
        <f>K26</f>
        <v>279</v>
      </c>
      <c r="P93" s="251"/>
      <c r="Q93" s="250">
        <f>COUNTA(B55:B78)</f>
        <v>0</v>
      </c>
      <c r="R93" s="251"/>
      <c r="S93" s="252">
        <f>Q93*100/339</f>
        <v>0</v>
      </c>
      <c r="T93" s="253"/>
    </row>
    <row r="94" spans="1:20" ht="15.75" thickTop="1">
      <c r="A94" s="49"/>
      <c r="B94" s="268" t="s">
        <v>65</v>
      </c>
      <c r="C94" s="268"/>
      <c r="D94" s="268"/>
      <c r="E94" s="268"/>
      <c r="F94" s="269" t="s">
        <v>66</v>
      </c>
      <c r="G94" s="269"/>
      <c r="H94" s="269"/>
      <c r="I94" s="269"/>
      <c r="J94" s="269"/>
      <c r="K94" s="269"/>
      <c r="L94" s="269"/>
      <c r="M94" s="269"/>
      <c r="N94" s="269"/>
      <c r="O94" s="269"/>
      <c r="P94" s="268" t="s">
        <v>67</v>
      </c>
      <c r="Q94" s="268"/>
      <c r="R94" s="268"/>
      <c r="S94" s="268"/>
      <c r="T94" s="49"/>
    </row>
    <row r="95" spans="1:20" ht="15" customHeight="1">
      <c r="A95" s="49"/>
      <c r="B95" s="254" t="s">
        <v>68</v>
      </c>
      <c r="C95" s="255"/>
      <c r="D95" s="255"/>
      <c r="E95" s="256"/>
      <c r="F95" s="55">
        <v>-1</v>
      </c>
      <c r="G95" s="263" t="s">
        <v>91</v>
      </c>
      <c r="H95" s="263"/>
      <c r="I95" s="263"/>
      <c r="J95" s="263"/>
      <c r="K95" s="263"/>
      <c r="L95" s="263"/>
      <c r="M95" s="263"/>
      <c r="N95" s="263"/>
      <c r="O95" s="264"/>
      <c r="P95" s="254" t="s">
        <v>68</v>
      </c>
      <c r="Q95" s="255"/>
      <c r="R95" s="255"/>
      <c r="S95" s="256"/>
      <c r="T95" s="49"/>
    </row>
    <row r="96" spans="1:20" ht="15" customHeight="1">
      <c r="A96" s="49"/>
      <c r="B96" s="257"/>
      <c r="C96" s="258"/>
      <c r="D96" s="258"/>
      <c r="E96" s="259"/>
      <c r="F96" s="56">
        <v>-2</v>
      </c>
      <c r="G96" s="263" t="s">
        <v>91</v>
      </c>
      <c r="H96" s="263"/>
      <c r="I96" s="263"/>
      <c r="J96" s="263"/>
      <c r="K96" s="263"/>
      <c r="L96" s="263"/>
      <c r="M96" s="263"/>
      <c r="N96" s="263"/>
      <c r="O96" s="264"/>
      <c r="P96" s="257"/>
      <c r="Q96" s="258"/>
      <c r="R96" s="258"/>
      <c r="S96" s="259"/>
      <c r="T96" s="49"/>
    </row>
    <row r="97" spans="1:20" ht="15" customHeight="1">
      <c r="A97" s="1"/>
      <c r="B97" s="257"/>
      <c r="C97" s="258"/>
      <c r="D97" s="258"/>
      <c r="E97" s="259"/>
      <c r="F97" s="56">
        <v>-3</v>
      </c>
      <c r="G97" s="263" t="s">
        <v>91</v>
      </c>
      <c r="H97" s="263"/>
      <c r="I97" s="263"/>
      <c r="J97" s="263"/>
      <c r="K97" s="263"/>
      <c r="L97" s="263"/>
      <c r="M97" s="263"/>
      <c r="N97" s="263"/>
      <c r="O97" s="264"/>
      <c r="P97" s="257"/>
      <c r="Q97" s="258"/>
      <c r="R97" s="258"/>
      <c r="S97" s="259"/>
      <c r="T97" s="1"/>
    </row>
    <row r="98" spans="1:20">
      <c r="A98" s="49"/>
      <c r="B98" s="260"/>
      <c r="C98" s="261"/>
      <c r="D98" s="261"/>
      <c r="E98" s="262"/>
      <c r="F98" s="265"/>
      <c r="G98" s="266"/>
      <c r="H98" s="266"/>
      <c r="I98" s="266"/>
      <c r="J98" s="266"/>
      <c r="K98" s="266"/>
      <c r="L98" s="266"/>
      <c r="M98" s="266"/>
      <c r="N98" s="266"/>
      <c r="O98" s="267"/>
      <c r="P98" s="260"/>
      <c r="Q98" s="261"/>
      <c r="R98" s="261"/>
      <c r="S98" s="262"/>
      <c r="T98" s="49"/>
    </row>
    <row r="99" spans="1:20">
      <c r="A99" s="49"/>
      <c r="B99" s="49"/>
      <c r="C99" s="49"/>
      <c r="D99" s="49"/>
      <c r="E99" s="49"/>
      <c r="F99" s="49"/>
      <c r="G99" s="49"/>
      <c r="H99" s="49"/>
      <c r="I99" s="49"/>
      <c r="J99" s="49"/>
      <c r="K99" s="49"/>
      <c r="L99" s="49"/>
      <c r="M99" s="49"/>
      <c r="N99" s="49"/>
      <c r="O99" s="49"/>
      <c r="P99" s="49"/>
      <c r="Q99" s="49"/>
      <c r="R99" s="49"/>
      <c r="S99" s="49"/>
      <c r="T99" s="49"/>
    </row>
    <row r="100" spans="1:20">
      <c r="A100" s="49"/>
      <c r="B100" s="49"/>
      <c r="C100" s="49"/>
      <c r="D100" s="49"/>
      <c r="E100" s="49"/>
      <c r="F100" s="49"/>
      <c r="G100" s="49"/>
      <c r="H100" s="49"/>
      <c r="I100" s="49"/>
      <c r="J100" s="49"/>
      <c r="K100" s="49"/>
      <c r="L100" s="49"/>
      <c r="M100" s="49"/>
      <c r="N100" s="49"/>
      <c r="O100" s="49"/>
      <c r="P100" s="49"/>
      <c r="Q100" s="49"/>
      <c r="R100" s="49"/>
      <c r="S100" s="49"/>
      <c r="T100" s="49"/>
    </row>
    <row r="101" spans="1:20">
      <c r="A101" s="49"/>
      <c r="B101" s="49"/>
      <c r="C101" s="49"/>
      <c r="D101" s="49"/>
      <c r="E101" s="49"/>
      <c r="F101" s="49"/>
      <c r="G101" s="49"/>
      <c r="H101" s="49"/>
      <c r="I101" s="49"/>
      <c r="J101" s="49"/>
      <c r="K101" s="49"/>
      <c r="L101" s="49"/>
      <c r="M101" s="49"/>
      <c r="N101" s="49"/>
      <c r="O101" s="49"/>
      <c r="P101" s="49"/>
      <c r="Q101" s="49"/>
      <c r="R101" s="49"/>
      <c r="S101" s="49"/>
      <c r="T101" s="49"/>
    </row>
    <row r="102" spans="1:20">
      <c r="A102" s="49"/>
      <c r="B102" s="49"/>
      <c r="C102" s="49"/>
      <c r="D102" s="49"/>
      <c r="E102" s="49"/>
      <c r="F102" s="49"/>
      <c r="G102" s="49"/>
      <c r="H102" s="49"/>
      <c r="I102" s="49"/>
      <c r="J102" s="49"/>
      <c r="K102" s="49"/>
      <c r="L102" s="49"/>
      <c r="M102" s="49"/>
      <c r="N102" s="49"/>
      <c r="O102" s="49"/>
      <c r="P102" s="49"/>
      <c r="Q102" s="49"/>
      <c r="R102" s="49"/>
      <c r="S102" s="49"/>
      <c r="T102" s="49"/>
    </row>
    <row r="103" spans="1:20">
      <c r="A103" s="49"/>
      <c r="B103" s="49"/>
      <c r="C103" s="49"/>
      <c r="D103" s="49"/>
      <c r="E103" s="49"/>
      <c r="F103" s="49"/>
      <c r="G103" s="49"/>
      <c r="H103" s="49"/>
      <c r="I103" s="49"/>
      <c r="J103" s="49"/>
      <c r="K103" s="49"/>
      <c r="L103" s="49"/>
      <c r="M103" s="49"/>
      <c r="N103" s="49"/>
      <c r="O103" s="49"/>
      <c r="P103" s="49"/>
      <c r="Q103" s="49"/>
      <c r="R103" s="49"/>
      <c r="S103" s="49"/>
      <c r="T103" s="49"/>
    </row>
    <row r="104" spans="1:20">
      <c r="A104" s="49"/>
      <c r="B104" s="49"/>
      <c r="C104" s="49"/>
      <c r="D104" s="49"/>
      <c r="E104" s="49"/>
      <c r="F104" s="49"/>
      <c r="G104" s="49"/>
      <c r="H104" s="49"/>
      <c r="I104" s="49"/>
      <c r="J104" s="49"/>
      <c r="K104" s="49"/>
      <c r="L104" s="49"/>
      <c r="M104" s="49"/>
      <c r="N104" s="49"/>
      <c r="O104" s="49"/>
      <c r="P104" s="49"/>
      <c r="Q104" s="49"/>
      <c r="R104" s="49"/>
      <c r="S104" s="49"/>
      <c r="T104" s="49"/>
    </row>
    <row r="105" spans="1:20">
      <c r="A105" s="49"/>
      <c r="B105" s="49"/>
      <c r="C105" s="49"/>
      <c r="D105" s="49"/>
      <c r="E105" s="49"/>
      <c r="F105" s="49"/>
      <c r="G105" s="49"/>
      <c r="H105" s="49"/>
      <c r="I105" s="49"/>
      <c r="J105" s="49"/>
      <c r="K105" s="49"/>
      <c r="L105" s="49"/>
      <c r="M105" s="49"/>
      <c r="N105" s="49"/>
      <c r="O105" s="49"/>
      <c r="P105" s="49"/>
      <c r="Q105" s="49"/>
      <c r="R105" s="49"/>
      <c r="S105" s="49"/>
      <c r="T105" s="49"/>
    </row>
    <row r="106" spans="1:20">
      <c r="A106" s="49"/>
      <c r="B106" s="49"/>
      <c r="C106" s="49"/>
      <c r="D106" s="49"/>
      <c r="E106" s="49"/>
      <c r="F106" s="49"/>
      <c r="G106" s="49"/>
      <c r="H106" s="49"/>
      <c r="I106" s="49"/>
      <c r="J106" s="49"/>
      <c r="K106" s="49"/>
      <c r="L106" s="49"/>
      <c r="M106" s="49"/>
      <c r="N106" s="49"/>
      <c r="O106" s="49"/>
      <c r="P106" s="49"/>
      <c r="Q106" s="49"/>
      <c r="R106" s="49"/>
      <c r="S106" s="49"/>
      <c r="T106" s="49"/>
    </row>
    <row r="107" spans="1:20">
      <c r="A107" s="49"/>
      <c r="B107" s="49"/>
      <c r="C107" s="49"/>
      <c r="D107" s="49"/>
      <c r="E107" s="49"/>
      <c r="F107" s="49"/>
      <c r="G107" s="49"/>
      <c r="H107" s="49"/>
      <c r="I107" s="49"/>
      <c r="J107" s="49"/>
      <c r="K107" s="49"/>
      <c r="L107" s="49"/>
      <c r="M107" s="49"/>
      <c r="N107" s="49"/>
      <c r="O107" s="49"/>
      <c r="P107" s="49"/>
      <c r="Q107" s="49"/>
      <c r="R107" s="49"/>
      <c r="S107" s="49"/>
      <c r="T107" s="49"/>
    </row>
    <row r="108" spans="1:20">
      <c r="A108" s="49"/>
      <c r="B108" s="49"/>
      <c r="C108" s="49"/>
      <c r="D108" s="49"/>
      <c r="E108" s="49"/>
      <c r="F108" s="49"/>
      <c r="G108" s="49"/>
      <c r="H108" s="49"/>
      <c r="I108" s="49"/>
      <c r="J108" s="49"/>
      <c r="K108" s="49"/>
      <c r="L108" s="49"/>
      <c r="M108" s="49"/>
      <c r="N108" s="49"/>
      <c r="O108" s="49"/>
      <c r="P108" s="49"/>
      <c r="Q108" s="49"/>
      <c r="R108" s="49"/>
      <c r="S108" s="49"/>
      <c r="T108" s="49"/>
    </row>
    <row r="109" spans="1:20">
      <c r="A109" s="49"/>
      <c r="B109" s="49"/>
      <c r="C109" s="49"/>
      <c r="D109" s="49"/>
      <c r="E109" s="49"/>
      <c r="F109" s="49"/>
      <c r="G109" s="49"/>
      <c r="H109" s="49"/>
      <c r="I109" s="49"/>
      <c r="J109" s="49"/>
      <c r="K109" s="49"/>
      <c r="L109" s="49"/>
      <c r="M109" s="49"/>
      <c r="N109" s="49"/>
      <c r="O109" s="49"/>
      <c r="P109" s="49"/>
      <c r="Q109" s="49"/>
      <c r="R109" s="49"/>
      <c r="S109" s="49"/>
      <c r="T109" s="49"/>
    </row>
    <row r="110" spans="1:20">
      <c r="A110" s="49"/>
      <c r="B110" s="49"/>
      <c r="C110" s="49"/>
      <c r="D110" s="49"/>
      <c r="E110" s="49"/>
      <c r="F110" s="49"/>
      <c r="G110" s="49"/>
      <c r="H110" s="49"/>
      <c r="I110" s="49"/>
      <c r="J110" s="49"/>
      <c r="K110" s="49"/>
      <c r="L110" s="49"/>
      <c r="M110" s="49"/>
      <c r="N110" s="49"/>
      <c r="O110" s="49"/>
      <c r="P110" s="49"/>
      <c r="Q110" s="49"/>
      <c r="R110" s="49"/>
      <c r="S110" s="49"/>
      <c r="T110" s="49"/>
    </row>
    <row r="111" spans="1:20">
      <c r="A111" s="49"/>
      <c r="B111" s="49"/>
      <c r="C111" s="49"/>
      <c r="D111" s="49"/>
      <c r="E111" s="49"/>
      <c r="F111" s="49"/>
      <c r="G111" s="49"/>
      <c r="H111" s="49"/>
      <c r="I111" s="49"/>
      <c r="J111" s="49"/>
      <c r="K111" s="49"/>
      <c r="L111" s="49"/>
      <c r="M111" s="49"/>
      <c r="N111" s="49"/>
      <c r="O111" s="49"/>
      <c r="P111" s="49"/>
      <c r="Q111" s="49"/>
      <c r="R111" s="49"/>
      <c r="S111" s="49"/>
      <c r="T111" s="49"/>
    </row>
    <row r="112" spans="1:20">
      <c r="A112" s="49"/>
      <c r="B112" s="49"/>
      <c r="C112" s="49"/>
      <c r="D112" s="49"/>
      <c r="E112" s="49"/>
      <c r="F112" s="49"/>
      <c r="G112" s="49"/>
      <c r="H112" s="49"/>
      <c r="I112" s="49"/>
      <c r="J112" s="49"/>
      <c r="K112" s="49"/>
      <c r="L112" s="49"/>
      <c r="M112" s="49"/>
      <c r="N112" s="49"/>
      <c r="O112" s="49"/>
      <c r="P112" s="49"/>
      <c r="Q112" s="49"/>
      <c r="R112" s="49"/>
      <c r="S112" s="49"/>
      <c r="T112" s="49"/>
    </row>
    <row r="113" spans="1:20">
      <c r="A113" s="49"/>
      <c r="B113" s="49"/>
      <c r="C113" s="49"/>
      <c r="D113" s="49"/>
      <c r="E113" s="49"/>
      <c r="F113" s="49"/>
      <c r="G113" s="49"/>
      <c r="H113" s="49"/>
      <c r="I113" s="49"/>
      <c r="J113" s="49"/>
      <c r="K113" s="49"/>
      <c r="L113" s="49"/>
      <c r="M113" s="49"/>
      <c r="N113" s="49"/>
      <c r="O113" s="49"/>
      <c r="P113" s="49"/>
      <c r="Q113" s="49"/>
      <c r="R113" s="49"/>
      <c r="S113" s="49"/>
      <c r="T113" s="49"/>
    </row>
    <row r="114" spans="1:20">
      <c r="A114" s="49"/>
      <c r="B114" s="49"/>
      <c r="C114" s="49"/>
      <c r="D114" s="49"/>
      <c r="E114" s="49"/>
      <c r="F114" s="49"/>
      <c r="G114" s="49"/>
      <c r="H114" s="49"/>
      <c r="I114" s="49"/>
      <c r="J114" s="49"/>
      <c r="K114" s="49"/>
      <c r="L114" s="49"/>
      <c r="M114" s="49"/>
      <c r="N114" s="49"/>
      <c r="O114" s="49"/>
      <c r="P114" s="49"/>
      <c r="Q114" s="49"/>
      <c r="R114" s="49"/>
      <c r="S114" s="49"/>
      <c r="T114" s="49"/>
    </row>
    <row r="115" spans="1:20">
      <c r="A115" s="49"/>
      <c r="B115" s="49"/>
      <c r="C115" s="49"/>
      <c r="D115" s="49"/>
      <c r="E115" s="49"/>
      <c r="F115" s="49"/>
      <c r="G115" s="49"/>
      <c r="H115" s="49"/>
      <c r="I115" s="49"/>
      <c r="J115" s="49"/>
      <c r="K115" s="49"/>
      <c r="L115" s="49"/>
      <c r="M115" s="49"/>
      <c r="N115" s="49"/>
      <c r="O115" s="49"/>
      <c r="P115" s="49"/>
      <c r="Q115" s="49"/>
      <c r="R115" s="49"/>
      <c r="S115" s="49"/>
      <c r="T115" s="49"/>
    </row>
    <row r="116" spans="1:20">
      <c r="A116" s="49"/>
      <c r="B116" s="49"/>
      <c r="C116" s="49"/>
      <c r="D116" s="49"/>
      <c r="E116" s="49"/>
      <c r="F116" s="49"/>
      <c r="G116" s="49"/>
      <c r="H116" s="49"/>
      <c r="I116" s="49"/>
      <c r="J116" s="49"/>
      <c r="K116" s="49"/>
      <c r="L116" s="49"/>
      <c r="M116" s="49"/>
      <c r="N116" s="49"/>
      <c r="O116" s="49"/>
      <c r="P116" s="49"/>
      <c r="Q116" s="49"/>
      <c r="R116" s="49"/>
      <c r="S116" s="49"/>
      <c r="T116" s="49"/>
    </row>
    <row r="117" spans="1:20">
      <c r="A117" s="49"/>
      <c r="B117" s="49"/>
      <c r="C117" s="49"/>
      <c r="D117" s="49"/>
      <c r="E117" s="49"/>
      <c r="F117" s="49"/>
      <c r="G117" s="49"/>
      <c r="H117" s="49"/>
      <c r="I117" s="49"/>
      <c r="J117" s="49"/>
      <c r="K117" s="49"/>
      <c r="L117" s="49"/>
      <c r="M117" s="49"/>
      <c r="N117" s="49"/>
      <c r="O117" s="49"/>
      <c r="P117" s="49"/>
      <c r="Q117" s="49"/>
      <c r="R117" s="49"/>
      <c r="S117" s="49"/>
      <c r="T117" s="49"/>
    </row>
    <row r="118" spans="1:20">
      <c r="A118" s="49"/>
      <c r="B118" s="49"/>
      <c r="C118" s="49"/>
      <c r="D118" s="49"/>
      <c r="E118" s="49"/>
      <c r="F118" s="49"/>
      <c r="G118" s="49"/>
      <c r="H118" s="49"/>
      <c r="I118" s="49"/>
      <c r="J118" s="49"/>
      <c r="K118" s="49"/>
      <c r="L118" s="49"/>
      <c r="M118" s="49"/>
      <c r="N118" s="49"/>
      <c r="O118" s="49"/>
      <c r="P118" s="49"/>
      <c r="Q118" s="49"/>
      <c r="R118" s="49"/>
      <c r="S118" s="49"/>
      <c r="T118" s="49"/>
    </row>
    <row r="119" spans="1:20">
      <c r="A119" s="49"/>
      <c r="B119" s="49"/>
      <c r="C119" s="49"/>
      <c r="D119" s="49"/>
      <c r="E119" s="49"/>
      <c r="F119" s="49"/>
      <c r="G119" s="49"/>
      <c r="H119" s="49"/>
      <c r="I119" s="49"/>
      <c r="J119" s="49"/>
      <c r="K119" s="49"/>
      <c r="L119" s="49"/>
      <c r="M119" s="49"/>
      <c r="N119" s="49"/>
      <c r="O119" s="49"/>
      <c r="P119" s="49"/>
      <c r="Q119" s="49"/>
      <c r="R119" s="49"/>
      <c r="S119" s="49"/>
      <c r="T119" s="49"/>
    </row>
    <row r="120" spans="1:20">
      <c r="A120" s="49"/>
      <c r="B120" s="49"/>
      <c r="C120" s="49"/>
      <c r="D120" s="49"/>
      <c r="E120" s="49"/>
      <c r="F120" s="49"/>
      <c r="G120" s="49"/>
      <c r="H120" s="49"/>
      <c r="I120" s="49"/>
      <c r="J120" s="49"/>
      <c r="K120" s="49"/>
      <c r="L120" s="49"/>
      <c r="M120" s="49"/>
      <c r="N120" s="49"/>
      <c r="O120" s="49"/>
      <c r="P120" s="49"/>
      <c r="Q120" s="49"/>
      <c r="R120" s="49"/>
      <c r="S120" s="49"/>
      <c r="T120" s="49"/>
    </row>
    <row r="121" spans="1:20">
      <c r="A121" s="49"/>
      <c r="B121" s="49"/>
      <c r="C121" s="49"/>
      <c r="D121" s="49"/>
      <c r="E121" s="49"/>
      <c r="F121" s="49"/>
      <c r="G121" s="49"/>
      <c r="H121" s="49"/>
      <c r="I121" s="49"/>
      <c r="J121" s="49"/>
      <c r="K121" s="49"/>
      <c r="L121" s="49"/>
      <c r="M121" s="49"/>
      <c r="N121" s="49"/>
      <c r="O121" s="49"/>
      <c r="P121" s="49"/>
      <c r="Q121" s="49"/>
      <c r="R121" s="49"/>
      <c r="S121" s="49"/>
      <c r="T121" s="49"/>
    </row>
    <row r="122" spans="1:20">
      <c r="A122" s="49"/>
      <c r="B122" s="49"/>
      <c r="C122" s="49"/>
      <c r="D122" s="49"/>
      <c r="E122" s="49"/>
      <c r="F122" s="49"/>
      <c r="G122" s="49"/>
      <c r="H122" s="49"/>
      <c r="I122" s="49"/>
      <c r="J122" s="49"/>
      <c r="K122" s="49"/>
      <c r="L122" s="49"/>
      <c r="M122" s="49"/>
      <c r="N122" s="49"/>
      <c r="O122" s="49"/>
      <c r="P122" s="49"/>
      <c r="Q122" s="49"/>
      <c r="R122" s="49"/>
      <c r="S122" s="49"/>
      <c r="T122" s="49"/>
    </row>
    <row r="123" spans="1:20">
      <c r="A123" s="49"/>
      <c r="B123" s="49"/>
      <c r="C123" s="49"/>
      <c r="D123" s="49"/>
      <c r="E123" s="49"/>
      <c r="F123" s="49"/>
      <c r="G123" s="49"/>
      <c r="H123" s="49"/>
      <c r="I123" s="49"/>
      <c r="J123" s="49"/>
      <c r="K123" s="49"/>
      <c r="L123" s="49"/>
      <c r="M123" s="49"/>
      <c r="N123" s="49"/>
      <c r="O123" s="49"/>
      <c r="P123" s="49"/>
      <c r="Q123" s="49"/>
      <c r="R123" s="49"/>
      <c r="S123" s="49"/>
      <c r="T123" s="49"/>
    </row>
    <row r="124" spans="1:20">
      <c r="A124" s="49"/>
      <c r="B124" s="49"/>
      <c r="C124" s="49"/>
      <c r="D124" s="49"/>
      <c r="E124" s="49"/>
      <c r="F124" s="49"/>
      <c r="G124" s="49"/>
      <c r="H124" s="49"/>
      <c r="I124" s="49"/>
      <c r="J124" s="49"/>
      <c r="K124" s="49"/>
      <c r="L124" s="49"/>
      <c r="M124" s="49"/>
      <c r="N124" s="49"/>
      <c r="O124" s="49"/>
      <c r="P124" s="49"/>
      <c r="Q124" s="49"/>
      <c r="R124" s="49"/>
      <c r="S124" s="49"/>
      <c r="T124" s="49"/>
    </row>
  </sheetData>
  <mergeCells count="488">
    <mergeCell ref="B95:E98"/>
    <mergeCell ref="G95:O95"/>
    <mergeCell ref="P95:S98"/>
    <mergeCell ref="G96:O96"/>
    <mergeCell ref="G97:O97"/>
    <mergeCell ref="F98:O98"/>
    <mergeCell ref="L93:N93"/>
    <mergeCell ref="O93:P93"/>
    <mergeCell ref="Q93:R93"/>
    <mergeCell ref="S93:T93"/>
    <mergeCell ref="B94:E94"/>
    <mergeCell ref="F94:O94"/>
    <mergeCell ref="P94:S94"/>
    <mergeCell ref="B92:G92"/>
    <mergeCell ref="H92:I92"/>
    <mergeCell ref="L92:N92"/>
    <mergeCell ref="O92:P92"/>
    <mergeCell ref="Q92:R92"/>
    <mergeCell ref="S92:T92"/>
    <mergeCell ref="B91:G91"/>
    <mergeCell ref="H91:I91"/>
    <mergeCell ref="L91:N91"/>
    <mergeCell ref="O91:P91"/>
    <mergeCell ref="Q91:R91"/>
    <mergeCell ref="S91:T91"/>
    <mergeCell ref="B90:G90"/>
    <mergeCell ref="H90:I90"/>
    <mergeCell ref="L90:N90"/>
    <mergeCell ref="O90:P90"/>
    <mergeCell ref="Q90:R90"/>
    <mergeCell ref="S90:T90"/>
    <mergeCell ref="B84:D85"/>
    <mergeCell ref="E84:T84"/>
    <mergeCell ref="E85:T85"/>
    <mergeCell ref="B86:D88"/>
    <mergeCell ref="E86:T86"/>
    <mergeCell ref="E87:T87"/>
    <mergeCell ref="E88:T88"/>
    <mergeCell ref="B81:D82"/>
    <mergeCell ref="E81:T81"/>
    <mergeCell ref="E82:T82"/>
    <mergeCell ref="B83:D83"/>
    <mergeCell ref="F83:G83"/>
    <mergeCell ref="H83:I83"/>
    <mergeCell ref="L83:M83"/>
    <mergeCell ref="N83:P83"/>
    <mergeCell ref="Q83:R83"/>
    <mergeCell ref="S83:T83"/>
    <mergeCell ref="M78:N78"/>
    <mergeCell ref="O78:P78"/>
    <mergeCell ref="Q78:R78"/>
    <mergeCell ref="S78:U78"/>
    <mergeCell ref="V78:X78"/>
    <mergeCell ref="A80:G80"/>
    <mergeCell ref="M77:N77"/>
    <mergeCell ref="O77:P77"/>
    <mergeCell ref="Q77:R77"/>
    <mergeCell ref="S77:U77"/>
    <mergeCell ref="V77:X77"/>
    <mergeCell ref="B78:D78"/>
    <mergeCell ref="E78:F78"/>
    <mergeCell ref="G78:H78"/>
    <mergeCell ref="I78:J78"/>
    <mergeCell ref="K78:L78"/>
    <mergeCell ref="M76:N76"/>
    <mergeCell ref="O76:P76"/>
    <mergeCell ref="Q76:R76"/>
    <mergeCell ref="S76:U76"/>
    <mergeCell ref="V76:X76"/>
    <mergeCell ref="B77:D77"/>
    <mergeCell ref="E77:F77"/>
    <mergeCell ref="G77:H77"/>
    <mergeCell ref="I77:J77"/>
    <mergeCell ref="K77:L77"/>
    <mergeCell ref="M75:N75"/>
    <mergeCell ref="O75:P75"/>
    <mergeCell ref="Q75:R75"/>
    <mergeCell ref="S75:U75"/>
    <mergeCell ref="V75:X75"/>
    <mergeCell ref="B76:D76"/>
    <mergeCell ref="E76:F76"/>
    <mergeCell ref="G76:H76"/>
    <mergeCell ref="I76:J76"/>
    <mergeCell ref="K76:L76"/>
    <mergeCell ref="M74:N74"/>
    <mergeCell ref="O74:P74"/>
    <mergeCell ref="Q74:R74"/>
    <mergeCell ref="S74:U74"/>
    <mergeCell ref="V74:X74"/>
    <mergeCell ref="B75:D75"/>
    <mergeCell ref="E75:F75"/>
    <mergeCell ref="G75:H75"/>
    <mergeCell ref="I75:J75"/>
    <mergeCell ref="K75:L75"/>
    <mergeCell ref="M73:N73"/>
    <mergeCell ref="O73:P73"/>
    <mergeCell ref="Q73:R73"/>
    <mergeCell ref="S73:U73"/>
    <mergeCell ref="V73:X73"/>
    <mergeCell ref="B74:D74"/>
    <mergeCell ref="E74:F74"/>
    <mergeCell ref="G74:H74"/>
    <mergeCell ref="I74:J74"/>
    <mergeCell ref="K74:L74"/>
    <mergeCell ref="M72:N72"/>
    <mergeCell ref="O72:P72"/>
    <mergeCell ref="Q72:R72"/>
    <mergeCell ref="S72:U72"/>
    <mergeCell ref="V72:X72"/>
    <mergeCell ref="B73:D73"/>
    <mergeCell ref="E73:F73"/>
    <mergeCell ref="G73:H73"/>
    <mergeCell ref="I73:J73"/>
    <mergeCell ref="K73:L73"/>
    <mergeCell ref="M71:N71"/>
    <mergeCell ref="O71:P71"/>
    <mergeCell ref="Q71:R71"/>
    <mergeCell ref="S71:U71"/>
    <mergeCell ref="V71:X71"/>
    <mergeCell ref="B72:D72"/>
    <mergeCell ref="E72:F72"/>
    <mergeCell ref="G72:H72"/>
    <mergeCell ref="I72:J72"/>
    <mergeCell ref="K72:L72"/>
    <mergeCell ref="M70:N70"/>
    <mergeCell ref="O70:P70"/>
    <mergeCell ref="Q70:R70"/>
    <mergeCell ref="S70:U70"/>
    <mergeCell ref="V70:X70"/>
    <mergeCell ref="B71:D71"/>
    <mergeCell ref="E71:F71"/>
    <mergeCell ref="G71:H71"/>
    <mergeCell ref="I71:J71"/>
    <mergeCell ref="K71:L71"/>
    <mergeCell ref="M69:N69"/>
    <mergeCell ref="O69:P69"/>
    <mergeCell ref="Q69:R69"/>
    <mergeCell ref="S69:U69"/>
    <mergeCell ref="V69:X69"/>
    <mergeCell ref="B70:D70"/>
    <mergeCell ref="E70:F70"/>
    <mergeCell ref="G70:H70"/>
    <mergeCell ref="I70:J70"/>
    <mergeCell ref="K70:L70"/>
    <mergeCell ref="M68:N68"/>
    <mergeCell ref="O68:P68"/>
    <mergeCell ref="Q68:R68"/>
    <mergeCell ref="S68:U68"/>
    <mergeCell ref="V68:X68"/>
    <mergeCell ref="B69:D69"/>
    <mergeCell ref="E69:F69"/>
    <mergeCell ref="G69:H69"/>
    <mergeCell ref="I69:J69"/>
    <mergeCell ref="K69:L69"/>
    <mergeCell ref="M67:N67"/>
    <mergeCell ref="O67:P67"/>
    <mergeCell ref="Q67:R67"/>
    <mergeCell ref="S67:U67"/>
    <mergeCell ref="V67:X67"/>
    <mergeCell ref="B68:D68"/>
    <mergeCell ref="E68:F68"/>
    <mergeCell ref="G68:H68"/>
    <mergeCell ref="I68:J68"/>
    <mergeCell ref="K68:L68"/>
    <mergeCell ref="M66:N66"/>
    <mergeCell ref="O66:P66"/>
    <mergeCell ref="Q66:R66"/>
    <mergeCell ref="S66:U66"/>
    <mergeCell ref="V66:X66"/>
    <mergeCell ref="B67:D67"/>
    <mergeCell ref="E67:F67"/>
    <mergeCell ref="G67:H67"/>
    <mergeCell ref="I67:J67"/>
    <mergeCell ref="K67:L67"/>
    <mergeCell ref="M65:N65"/>
    <mergeCell ref="O65:P65"/>
    <mergeCell ref="Q65:R65"/>
    <mergeCell ref="S65:U65"/>
    <mergeCell ref="V65:X65"/>
    <mergeCell ref="B66:D66"/>
    <mergeCell ref="E66:F66"/>
    <mergeCell ref="G66:H66"/>
    <mergeCell ref="I66:J66"/>
    <mergeCell ref="K66:L66"/>
    <mergeCell ref="M64:N64"/>
    <mergeCell ref="O64:P64"/>
    <mergeCell ref="Q64:R64"/>
    <mergeCell ref="S64:U64"/>
    <mergeCell ref="V64:X64"/>
    <mergeCell ref="B65:D65"/>
    <mergeCell ref="E65:F65"/>
    <mergeCell ref="G65:H65"/>
    <mergeCell ref="I65:J65"/>
    <mergeCell ref="K65:L65"/>
    <mergeCell ref="M63:N63"/>
    <mergeCell ref="O63:P63"/>
    <mergeCell ref="Q63:R63"/>
    <mergeCell ref="S63:U63"/>
    <mergeCell ref="V63:X63"/>
    <mergeCell ref="B64:D64"/>
    <mergeCell ref="E64:F64"/>
    <mergeCell ref="G64:H64"/>
    <mergeCell ref="I64:J64"/>
    <mergeCell ref="K64:L64"/>
    <mergeCell ref="M62:N62"/>
    <mergeCell ref="O62:P62"/>
    <mergeCell ref="Q62:R62"/>
    <mergeCell ref="S62:U62"/>
    <mergeCell ref="V62:X62"/>
    <mergeCell ref="B63:D63"/>
    <mergeCell ref="E63:F63"/>
    <mergeCell ref="G63:H63"/>
    <mergeCell ref="I63:J63"/>
    <mergeCell ref="K63:L63"/>
    <mergeCell ref="M61:N61"/>
    <mergeCell ref="O61:P61"/>
    <mergeCell ref="Q61:R61"/>
    <mergeCell ref="S61:U61"/>
    <mergeCell ref="V61:X61"/>
    <mergeCell ref="B62:D62"/>
    <mergeCell ref="E62:F62"/>
    <mergeCell ref="G62:H62"/>
    <mergeCell ref="I62:J62"/>
    <mergeCell ref="K62:L62"/>
    <mergeCell ref="M60:N60"/>
    <mergeCell ref="O60:P60"/>
    <mergeCell ref="Q60:R60"/>
    <mergeCell ref="S60:U60"/>
    <mergeCell ref="V60:X60"/>
    <mergeCell ref="B61:D61"/>
    <mergeCell ref="E61:F61"/>
    <mergeCell ref="G61:H61"/>
    <mergeCell ref="I61:J61"/>
    <mergeCell ref="K61:L61"/>
    <mergeCell ref="M59:N59"/>
    <mergeCell ref="O59:P59"/>
    <mergeCell ref="Q59:R59"/>
    <mergeCell ref="S59:U59"/>
    <mergeCell ref="V59:X59"/>
    <mergeCell ref="B60:D60"/>
    <mergeCell ref="E60:F60"/>
    <mergeCell ref="G60:H60"/>
    <mergeCell ref="I60:J60"/>
    <mergeCell ref="K60:L60"/>
    <mergeCell ref="M58:N58"/>
    <mergeCell ref="O58:P58"/>
    <mergeCell ref="Q58:R58"/>
    <mergeCell ref="S58:U58"/>
    <mergeCell ref="V58:X58"/>
    <mergeCell ref="B59:D59"/>
    <mergeCell ref="E59:F59"/>
    <mergeCell ref="G59:H59"/>
    <mergeCell ref="I59:J59"/>
    <mergeCell ref="K59:L59"/>
    <mergeCell ref="M57:N57"/>
    <mergeCell ref="O57:P57"/>
    <mergeCell ref="Q57:R57"/>
    <mergeCell ref="S57:U57"/>
    <mergeCell ref="V57:X57"/>
    <mergeCell ref="B58:D58"/>
    <mergeCell ref="E58:F58"/>
    <mergeCell ref="G58:H58"/>
    <mergeCell ref="I58:J58"/>
    <mergeCell ref="K58:L58"/>
    <mergeCell ref="M56:N56"/>
    <mergeCell ref="O56:P56"/>
    <mergeCell ref="Q56:R56"/>
    <mergeCell ref="S56:U56"/>
    <mergeCell ref="V56:X56"/>
    <mergeCell ref="B57:D57"/>
    <mergeCell ref="E57:F57"/>
    <mergeCell ref="G57:H57"/>
    <mergeCell ref="I57:J57"/>
    <mergeCell ref="K57:L57"/>
    <mergeCell ref="M55:N55"/>
    <mergeCell ref="O55:P55"/>
    <mergeCell ref="Q55:R55"/>
    <mergeCell ref="S55:U55"/>
    <mergeCell ref="V55:X55"/>
    <mergeCell ref="B56:D56"/>
    <mergeCell ref="E56:F56"/>
    <mergeCell ref="G56:H56"/>
    <mergeCell ref="I56:J56"/>
    <mergeCell ref="K56:L56"/>
    <mergeCell ref="M54:N54"/>
    <mergeCell ref="O54:P54"/>
    <mergeCell ref="Q54:R54"/>
    <mergeCell ref="S54:U54"/>
    <mergeCell ref="V54:X54"/>
    <mergeCell ref="B55:D55"/>
    <mergeCell ref="E55:F55"/>
    <mergeCell ref="G55:H55"/>
    <mergeCell ref="I55:J55"/>
    <mergeCell ref="K55:L55"/>
    <mergeCell ref="B50:F50"/>
    <mergeCell ref="H50:L50"/>
    <mergeCell ref="A53:E53"/>
    <mergeCell ref="B54:D54"/>
    <mergeCell ref="E54:F54"/>
    <mergeCell ref="G54:H54"/>
    <mergeCell ref="I54:J54"/>
    <mergeCell ref="K54:L54"/>
    <mergeCell ref="A46:I46"/>
    <mergeCell ref="A47:F47"/>
    <mergeCell ref="G47:L47"/>
    <mergeCell ref="B48:F48"/>
    <mergeCell ref="H48:L48"/>
    <mergeCell ref="B49:F49"/>
    <mergeCell ref="H49:L49"/>
    <mergeCell ref="C44:D45"/>
    <mergeCell ref="E44:F45"/>
    <mergeCell ref="G44:H45"/>
    <mergeCell ref="J44:P45"/>
    <mergeCell ref="Q44:W44"/>
    <mergeCell ref="Q45:W45"/>
    <mergeCell ref="C42:D42"/>
    <mergeCell ref="E42:F42"/>
    <mergeCell ref="G42:H42"/>
    <mergeCell ref="J42:P42"/>
    <mergeCell ref="Q42:W42"/>
    <mergeCell ref="C43:D43"/>
    <mergeCell ref="E43:F43"/>
    <mergeCell ref="G43:H43"/>
    <mergeCell ref="J43:P43"/>
    <mergeCell ref="Q43:W43"/>
    <mergeCell ref="C40:D40"/>
    <mergeCell ref="E40:F40"/>
    <mergeCell ref="G40:H40"/>
    <mergeCell ref="J40:P40"/>
    <mergeCell ref="Q40:W40"/>
    <mergeCell ref="C41:D41"/>
    <mergeCell ref="E41:F41"/>
    <mergeCell ref="G41:H41"/>
    <mergeCell ref="J41:P41"/>
    <mergeCell ref="Q41:W41"/>
    <mergeCell ref="M38:N38"/>
    <mergeCell ref="O38:P38"/>
    <mergeCell ref="Q38:R38"/>
    <mergeCell ref="S38:T38"/>
    <mergeCell ref="U38:X38"/>
    <mergeCell ref="A39:E39"/>
    <mergeCell ref="F39:W39"/>
    <mergeCell ref="A38:B38"/>
    <mergeCell ref="C38:D38"/>
    <mergeCell ref="E38:F38"/>
    <mergeCell ref="G38:H38"/>
    <mergeCell ref="I38:J38"/>
    <mergeCell ref="K38:L38"/>
    <mergeCell ref="K37:L37"/>
    <mergeCell ref="M37:N37"/>
    <mergeCell ref="O37:P37"/>
    <mergeCell ref="Q37:R37"/>
    <mergeCell ref="S37:T37"/>
    <mergeCell ref="U37:X37"/>
    <mergeCell ref="M36:N36"/>
    <mergeCell ref="O36:P36"/>
    <mergeCell ref="Q36:R36"/>
    <mergeCell ref="S36:T36"/>
    <mergeCell ref="U36:X36"/>
    <mergeCell ref="A37:B37"/>
    <mergeCell ref="C37:D37"/>
    <mergeCell ref="E37:F37"/>
    <mergeCell ref="G37:H37"/>
    <mergeCell ref="I37:J37"/>
    <mergeCell ref="A36:B36"/>
    <mergeCell ref="C36:D36"/>
    <mergeCell ref="E36:F36"/>
    <mergeCell ref="G36:H36"/>
    <mergeCell ref="I36:J36"/>
    <mergeCell ref="K36:L36"/>
    <mergeCell ref="K35:L35"/>
    <mergeCell ref="M35:N35"/>
    <mergeCell ref="O35:P35"/>
    <mergeCell ref="Q35:R35"/>
    <mergeCell ref="S35:T35"/>
    <mergeCell ref="U35:X35"/>
    <mergeCell ref="M34:N34"/>
    <mergeCell ref="O34:P34"/>
    <mergeCell ref="Q34:R34"/>
    <mergeCell ref="S34:T34"/>
    <mergeCell ref="U34:X34"/>
    <mergeCell ref="A35:B35"/>
    <mergeCell ref="C35:D35"/>
    <mergeCell ref="E35:F35"/>
    <mergeCell ref="G35:H35"/>
    <mergeCell ref="I35:J35"/>
    <mergeCell ref="A34:B34"/>
    <mergeCell ref="C34:D34"/>
    <mergeCell ref="E34:F34"/>
    <mergeCell ref="G34:H34"/>
    <mergeCell ref="I34:J34"/>
    <mergeCell ref="K34:L34"/>
    <mergeCell ref="K33:L33"/>
    <mergeCell ref="M33:N33"/>
    <mergeCell ref="O33:P33"/>
    <mergeCell ref="Q33:R33"/>
    <mergeCell ref="S33:T33"/>
    <mergeCell ref="U33:X33"/>
    <mergeCell ref="M32:N32"/>
    <mergeCell ref="O32:P32"/>
    <mergeCell ref="Q32:R32"/>
    <mergeCell ref="S32:T32"/>
    <mergeCell ref="U32:X32"/>
    <mergeCell ref="A33:B33"/>
    <mergeCell ref="C33:D33"/>
    <mergeCell ref="E33:F33"/>
    <mergeCell ref="G33:H33"/>
    <mergeCell ref="I33:J33"/>
    <mergeCell ref="A32:B32"/>
    <mergeCell ref="C32:D32"/>
    <mergeCell ref="E32:F32"/>
    <mergeCell ref="G32:H32"/>
    <mergeCell ref="I32:J32"/>
    <mergeCell ref="K32:L32"/>
    <mergeCell ref="K31:L31"/>
    <mergeCell ref="M31:N31"/>
    <mergeCell ref="O31:P31"/>
    <mergeCell ref="Q31:R31"/>
    <mergeCell ref="S31:T31"/>
    <mergeCell ref="U31:X31"/>
    <mergeCell ref="M30:N30"/>
    <mergeCell ref="O30:P30"/>
    <mergeCell ref="Q30:R30"/>
    <mergeCell ref="S30:T30"/>
    <mergeCell ref="U30:X30"/>
    <mergeCell ref="A31:B31"/>
    <mergeCell ref="C31:D31"/>
    <mergeCell ref="E31:F31"/>
    <mergeCell ref="G31:H31"/>
    <mergeCell ref="I31:J31"/>
    <mergeCell ref="A30:B30"/>
    <mergeCell ref="C30:D30"/>
    <mergeCell ref="E30:F30"/>
    <mergeCell ref="G30:H30"/>
    <mergeCell ref="I30:J30"/>
    <mergeCell ref="K30:L30"/>
    <mergeCell ref="K29:L29"/>
    <mergeCell ref="M29:N29"/>
    <mergeCell ref="O29:P29"/>
    <mergeCell ref="Q29:R29"/>
    <mergeCell ref="S29:T29"/>
    <mergeCell ref="U29:X29"/>
    <mergeCell ref="M28:N28"/>
    <mergeCell ref="O28:P28"/>
    <mergeCell ref="Q28:R28"/>
    <mergeCell ref="S28:T28"/>
    <mergeCell ref="U28:X28"/>
    <mergeCell ref="A29:B29"/>
    <mergeCell ref="C29:D29"/>
    <mergeCell ref="E29:F29"/>
    <mergeCell ref="G29:H29"/>
    <mergeCell ref="I29:J29"/>
    <mergeCell ref="A28:B28"/>
    <mergeCell ref="C28:D28"/>
    <mergeCell ref="E28:F28"/>
    <mergeCell ref="G28:H28"/>
    <mergeCell ref="I28:J28"/>
    <mergeCell ref="K28:L28"/>
    <mergeCell ref="A18:A20"/>
    <mergeCell ref="A21:B21"/>
    <mergeCell ref="A22:A24"/>
    <mergeCell ref="A25:B25"/>
    <mergeCell ref="A26:B26"/>
    <mergeCell ref="A27:H27"/>
    <mergeCell ref="O8:Q8"/>
    <mergeCell ref="R8:T8"/>
    <mergeCell ref="A10:A12"/>
    <mergeCell ref="A13:B13"/>
    <mergeCell ref="A14:A16"/>
    <mergeCell ref="A17:B17"/>
    <mergeCell ref="A4:G4"/>
    <mergeCell ref="P4:R4"/>
    <mergeCell ref="G5:O5"/>
    <mergeCell ref="C7:K7"/>
    <mergeCell ref="L7:T7"/>
    <mergeCell ref="A8:A9"/>
    <mergeCell ref="C8:E8"/>
    <mergeCell ref="F8:H8"/>
    <mergeCell ref="I8:K8"/>
    <mergeCell ref="L8:N8"/>
    <mergeCell ref="E1:M1"/>
    <mergeCell ref="G2:K2"/>
    <mergeCell ref="N2:O2"/>
    <mergeCell ref="P2:Q2"/>
    <mergeCell ref="R2:T2"/>
    <mergeCell ref="A3:E3"/>
    <mergeCell ref="N3:O3"/>
    <mergeCell ref="P3:Q3"/>
  </mergeCells>
  <dataValidations count="2">
    <dataValidation type="list" allowBlank="1" showInputMessage="1" showErrorMessage="1" sqref="WVP983082:WVQ98308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formula1>$G$3:$G$38</formula1>
    </dataValidation>
    <dataValidation type="list" allowBlank="1" showInputMessage="1" showErrorMessage="1" sqref="WVI98308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formula1>$K$3:$K$17</formula1>
    </dataValidation>
  </dataValidations>
  <pageMargins left="0.39370078740157483" right="0.39370078740157483" top="0.39370078740157483" bottom="0.39370078740157483" header="0.31496062992125984" footer="0.31496062992125984"/>
  <pageSetup paperSize="9" scale="97" orientation="portrait" r:id="rId1"/>
  <rowBreaks count="1" manualBreakCount="1">
    <brk id="51" max="22"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معلومات!$B$12:$B$212</xm:f>
          </x14:formula1>
          <xm:sqref>B55:D78</xm:sqref>
        </x14:dataValidation>
        <x14:dataValidation type="list" allowBlank="1" showInputMessage="1" showErrorMessage="1">
          <x14:formula1>
            <xm:f>معلومات!$G$4:$G$11</xm:f>
          </x14:formula1>
          <xm:sqref>S29:T38</xm:sqref>
        </x14:dataValidation>
        <x14:dataValidation type="list" allowBlank="1" showInputMessage="1" showErrorMessage="1">
          <x14:formula1>
            <xm:f>معلومات!$K$12:$K$26</xm:f>
          </x14:formula1>
          <xm:sqref>A29:B38</xm:sqref>
        </x14:dataValidation>
        <x14:dataValidation type="list" allowBlank="1" showInputMessage="1" showErrorMessage="1">
          <x14:formula1>
            <xm:f>معلومات!$G$4:$G$17</xm:f>
          </x14:formula1>
          <xm:sqref>E29:P38</xm:sqref>
        </x14:dataValidation>
        <x14:dataValidation type="list" allowBlank="1" showInputMessage="1" showErrorMessage="1">
          <x14:formula1>
            <xm:f>معلومات!$G$4:$G$18</xm:f>
          </x14:formula1>
          <xm:sqref>Q29:R38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1:T567"/>
  <sheetViews>
    <sheetView rightToLeft="1" topLeftCell="A10" workbookViewId="0">
      <selection activeCell="D34" sqref="D34"/>
    </sheetView>
  </sheetViews>
  <sheetFormatPr defaultColWidth="11.42578125" defaultRowHeight="15"/>
  <cols>
    <col min="1" max="1" width="9.28515625" customWidth="1"/>
    <col min="2" max="2" width="16.85546875" customWidth="1"/>
    <col min="3" max="3" width="5.5703125" customWidth="1"/>
    <col min="4" max="4" width="7.28515625" customWidth="1"/>
    <col min="5" max="5" width="7.7109375" customWidth="1"/>
    <col min="10" max="10" width="6.85546875" customWidth="1"/>
    <col min="11" max="11" width="19.140625" customWidth="1"/>
    <col min="257" max="260" width="9.140625" customWidth="1"/>
    <col min="261" max="261" width="11.7109375" customWidth="1"/>
    <col min="513" max="516" width="9.140625" customWidth="1"/>
    <col min="517" max="517" width="11.7109375" customWidth="1"/>
    <col min="769" max="772" width="9.140625" customWidth="1"/>
    <col min="773" max="773" width="11.7109375" customWidth="1"/>
    <col min="1025" max="1028" width="9.140625" customWidth="1"/>
    <col min="1029" max="1029" width="11.7109375" customWidth="1"/>
    <col min="1281" max="1284" width="9.140625" customWidth="1"/>
    <col min="1285" max="1285" width="11.7109375" customWidth="1"/>
    <col min="1537" max="1540" width="9.140625" customWidth="1"/>
    <col min="1541" max="1541" width="11.7109375" customWidth="1"/>
    <col min="1793" max="1796" width="9.140625" customWidth="1"/>
    <col min="1797" max="1797" width="11.7109375" customWidth="1"/>
    <col min="2049" max="2052" width="9.140625" customWidth="1"/>
    <col min="2053" max="2053" width="11.7109375" customWidth="1"/>
    <col min="2305" max="2308" width="9.140625" customWidth="1"/>
    <col min="2309" max="2309" width="11.7109375" customWidth="1"/>
    <col min="2561" max="2564" width="9.140625" customWidth="1"/>
    <col min="2565" max="2565" width="11.7109375" customWidth="1"/>
    <col min="2817" max="2820" width="9.140625" customWidth="1"/>
    <col min="2821" max="2821" width="11.7109375" customWidth="1"/>
    <col min="3073" max="3076" width="9.140625" customWidth="1"/>
    <col min="3077" max="3077" width="11.7109375" customWidth="1"/>
    <col min="3329" max="3332" width="9.140625" customWidth="1"/>
    <col min="3333" max="3333" width="11.7109375" customWidth="1"/>
    <col min="3585" max="3588" width="9.140625" customWidth="1"/>
    <col min="3589" max="3589" width="11.7109375" customWidth="1"/>
    <col min="3841" max="3844" width="9.140625" customWidth="1"/>
    <col min="3845" max="3845" width="11.7109375" customWidth="1"/>
    <col min="4097" max="4100" width="9.140625" customWidth="1"/>
    <col min="4101" max="4101" width="11.7109375" customWidth="1"/>
    <col min="4353" max="4356" width="9.140625" customWidth="1"/>
    <col min="4357" max="4357" width="11.7109375" customWidth="1"/>
    <col min="4609" max="4612" width="9.140625" customWidth="1"/>
    <col min="4613" max="4613" width="11.7109375" customWidth="1"/>
    <col min="4865" max="4868" width="9.140625" customWidth="1"/>
    <col min="4869" max="4869" width="11.7109375" customWidth="1"/>
    <col min="5121" max="5124" width="9.140625" customWidth="1"/>
    <col min="5125" max="5125" width="11.7109375" customWidth="1"/>
    <col min="5377" max="5380" width="9.140625" customWidth="1"/>
    <col min="5381" max="5381" width="11.7109375" customWidth="1"/>
    <col min="5633" max="5636" width="9.140625" customWidth="1"/>
    <col min="5637" max="5637" width="11.7109375" customWidth="1"/>
    <col min="5889" max="5892" width="9.140625" customWidth="1"/>
    <col min="5893" max="5893" width="11.7109375" customWidth="1"/>
    <col min="6145" max="6148" width="9.140625" customWidth="1"/>
    <col min="6149" max="6149" width="11.7109375" customWidth="1"/>
    <col min="6401" max="6404" width="9.140625" customWidth="1"/>
    <col min="6405" max="6405" width="11.7109375" customWidth="1"/>
    <col min="6657" max="6660" width="9.140625" customWidth="1"/>
    <col min="6661" max="6661" width="11.7109375" customWidth="1"/>
    <col min="6913" max="6916" width="9.140625" customWidth="1"/>
    <col min="6917" max="6917" width="11.7109375" customWidth="1"/>
    <col min="7169" max="7172" width="9.140625" customWidth="1"/>
    <col min="7173" max="7173" width="11.7109375" customWidth="1"/>
    <col min="7425" max="7428" width="9.140625" customWidth="1"/>
    <col min="7429" max="7429" width="11.7109375" customWidth="1"/>
    <col min="7681" max="7684" width="9.140625" customWidth="1"/>
    <col min="7685" max="7685" width="11.7109375" customWidth="1"/>
    <col min="7937" max="7940" width="9.140625" customWidth="1"/>
    <col min="7941" max="7941" width="11.7109375" customWidth="1"/>
    <col min="8193" max="8196" width="9.140625" customWidth="1"/>
    <col min="8197" max="8197" width="11.7109375" customWidth="1"/>
    <col min="8449" max="8452" width="9.140625" customWidth="1"/>
    <col min="8453" max="8453" width="11.7109375" customWidth="1"/>
    <col min="8705" max="8708" width="9.140625" customWidth="1"/>
    <col min="8709" max="8709" width="11.7109375" customWidth="1"/>
    <col min="8961" max="8964" width="9.140625" customWidth="1"/>
    <col min="8965" max="8965" width="11.7109375" customWidth="1"/>
    <col min="9217" max="9220" width="9.140625" customWidth="1"/>
    <col min="9221" max="9221" width="11.7109375" customWidth="1"/>
    <col min="9473" max="9476" width="9.140625" customWidth="1"/>
    <col min="9477" max="9477" width="11.7109375" customWidth="1"/>
    <col min="9729" max="9732" width="9.140625" customWidth="1"/>
    <col min="9733" max="9733" width="11.7109375" customWidth="1"/>
    <col min="9985" max="9988" width="9.140625" customWidth="1"/>
    <col min="9989" max="9989" width="11.7109375" customWidth="1"/>
    <col min="10241" max="10244" width="9.140625" customWidth="1"/>
    <col min="10245" max="10245" width="11.7109375" customWidth="1"/>
    <col min="10497" max="10500" width="9.140625" customWidth="1"/>
    <col min="10501" max="10501" width="11.7109375" customWidth="1"/>
    <col min="10753" max="10756" width="9.140625" customWidth="1"/>
    <col min="10757" max="10757" width="11.7109375" customWidth="1"/>
    <col min="11009" max="11012" width="9.140625" customWidth="1"/>
    <col min="11013" max="11013" width="11.7109375" customWidth="1"/>
    <col min="11265" max="11268" width="9.140625" customWidth="1"/>
    <col min="11269" max="11269" width="11.7109375" customWidth="1"/>
    <col min="11521" max="11524" width="9.140625" customWidth="1"/>
    <col min="11525" max="11525" width="11.7109375" customWidth="1"/>
    <col min="11777" max="11780" width="9.140625" customWidth="1"/>
    <col min="11781" max="11781" width="11.7109375" customWidth="1"/>
    <col min="12033" max="12036" width="9.140625" customWidth="1"/>
    <col min="12037" max="12037" width="11.7109375" customWidth="1"/>
    <col min="12289" max="12292" width="9.140625" customWidth="1"/>
    <col min="12293" max="12293" width="11.7109375" customWidth="1"/>
    <col min="12545" max="12548" width="9.140625" customWidth="1"/>
    <col min="12549" max="12549" width="11.7109375" customWidth="1"/>
    <col min="12801" max="12804" width="9.140625" customWidth="1"/>
    <col min="12805" max="12805" width="11.7109375" customWidth="1"/>
    <col min="13057" max="13060" width="9.140625" customWidth="1"/>
    <col min="13061" max="13061" width="11.7109375" customWidth="1"/>
    <col min="13313" max="13316" width="9.140625" customWidth="1"/>
    <col min="13317" max="13317" width="11.7109375" customWidth="1"/>
    <col min="13569" max="13572" width="9.140625" customWidth="1"/>
    <col min="13573" max="13573" width="11.7109375" customWidth="1"/>
    <col min="13825" max="13828" width="9.140625" customWidth="1"/>
    <col min="13829" max="13829" width="11.7109375" customWidth="1"/>
    <col min="14081" max="14084" width="9.140625" customWidth="1"/>
    <col min="14085" max="14085" width="11.7109375" customWidth="1"/>
    <col min="14337" max="14340" width="9.140625" customWidth="1"/>
    <col min="14341" max="14341" width="11.7109375" customWidth="1"/>
    <col min="14593" max="14596" width="9.140625" customWidth="1"/>
    <col min="14597" max="14597" width="11.7109375" customWidth="1"/>
    <col min="14849" max="14852" width="9.140625" customWidth="1"/>
    <col min="14853" max="14853" width="11.7109375" customWidth="1"/>
    <col min="15105" max="15108" width="9.140625" customWidth="1"/>
    <col min="15109" max="15109" width="11.7109375" customWidth="1"/>
    <col min="15361" max="15364" width="9.140625" customWidth="1"/>
    <col min="15365" max="15365" width="11.7109375" customWidth="1"/>
    <col min="15617" max="15620" width="9.140625" customWidth="1"/>
    <col min="15621" max="15621" width="11.7109375" customWidth="1"/>
    <col min="15873" max="15876" width="9.140625" customWidth="1"/>
    <col min="15877" max="15877" width="11.7109375" customWidth="1"/>
    <col min="16129" max="16132" width="9.140625" customWidth="1"/>
    <col min="16133" max="16133" width="11.7109375" customWidth="1"/>
  </cols>
  <sheetData>
    <row r="1" spans="1:20" ht="26.25">
      <c r="A1" s="273" t="s">
        <v>69</v>
      </c>
      <c r="B1" s="273"/>
      <c r="C1" s="273"/>
      <c r="D1" s="273"/>
      <c r="E1" s="274" t="s">
        <v>129</v>
      </c>
      <c r="F1" s="274"/>
      <c r="G1" s="274"/>
      <c r="H1" s="274"/>
      <c r="I1" s="274"/>
      <c r="J1" s="274"/>
      <c r="K1" s="274"/>
      <c r="L1" s="274"/>
      <c r="Q1" s="84"/>
      <c r="R1" s="84"/>
      <c r="S1" s="84"/>
    </row>
    <row r="2" spans="1:20" ht="15.75" thickBot="1">
      <c r="Q2" s="84"/>
      <c r="R2" s="84"/>
      <c r="S2" s="84"/>
      <c r="T2" s="85"/>
    </row>
    <row r="3" spans="1:20" ht="30" thickTop="1" thickBot="1">
      <c r="A3" s="57" t="s">
        <v>70</v>
      </c>
      <c r="B3" s="57" t="s">
        <v>33</v>
      </c>
      <c r="G3" s="58" t="s">
        <v>71</v>
      </c>
      <c r="H3" s="59" t="s">
        <v>72</v>
      </c>
      <c r="I3" s="60" t="s">
        <v>73</v>
      </c>
      <c r="L3" s="275" t="s">
        <v>74</v>
      </c>
      <c r="M3" s="276"/>
      <c r="N3" s="276"/>
      <c r="O3" s="276"/>
      <c r="P3" s="276"/>
      <c r="Q3" s="84"/>
      <c r="R3" s="84"/>
      <c r="S3" s="84"/>
      <c r="T3" s="85"/>
    </row>
    <row r="4" spans="1:20" ht="21.75" customHeight="1" thickTop="1" thickBot="1">
      <c r="A4" s="61" t="s">
        <v>75</v>
      </c>
      <c r="B4" s="57">
        <v>178</v>
      </c>
      <c r="G4" s="63" t="s">
        <v>103</v>
      </c>
      <c r="H4" s="64">
        <v>32</v>
      </c>
      <c r="I4" s="65">
        <v>1</v>
      </c>
      <c r="L4" s="275" t="s">
        <v>77</v>
      </c>
      <c r="M4" s="276"/>
      <c r="N4" s="276"/>
      <c r="O4" s="276"/>
      <c r="P4" s="276"/>
      <c r="Q4" s="84"/>
      <c r="R4" s="84"/>
      <c r="S4" s="84"/>
      <c r="T4" s="85"/>
    </row>
    <row r="5" spans="1:20" ht="20.25" thickTop="1" thickBot="1">
      <c r="A5" s="61" t="s">
        <v>78</v>
      </c>
      <c r="B5" s="57">
        <v>165</v>
      </c>
      <c r="G5" s="63" t="s">
        <v>104</v>
      </c>
      <c r="H5" s="64">
        <v>33</v>
      </c>
      <c r="L5" s="271"/>
      <c r="M5" s="272"/>
      <c r="N5" s="272"/>
      <c r="O5" s="272"/>
      <c r="P5" s="272"/>
      <c r="Q5" s="84"/>
      <c r="R5" s="84"/>
      <c r="S5" s="84"/>
      <c r="T5" s="85"/>
    </row>
    <row r="6" spans="1:20" ht="19.5" customHeight="1" thickTop="1" thickBot="1">
      <c r="A6" s="61" t="s">
        <v>80</v>
      </c>
      <c r="B6" s="57">
        <v>122</v>
      </c>
      <c r="G6" s="63" t="s">
        <v>128</v>
      </c>
      <c r="H6" s="64">
        <v>31</v>
      </c>
      <c r="L6" s="271"/>
      <c r="M6" s="272"/>
      <c r="N6" s="272"/>
      <c r="O6" s="272"/>
      <c r="P6" s="272"/>
      <c r="Q6" s="84"/>
      <c r="R6" s="84"/>
      <c r="S6" s="84"/>
      <c r="T6" s="85"/>
    </row>
    <row r="7" spans="1:20" ht="20.25" customHeight="1" thickTop="1" thickBot="1">
      <c r="A7" s="67" t="s">
        <v>82</v>
      </c>
      <c r="B7" s="57">
        <v>91</v>
      </c>
      <c r="G7" s="63" t="s">
        <v>130</v>
      </c>
      <c r="H7" s="64">
        <v>42</v>
      </c>
      <c r="L7" s="271"/>
      <c r="M7" s="272"/>
      <c r="N7" s="272"/>
      <c r="O7" s="272"/>
      <c r="P7" s="272"/>
      <c r="Q7" s="84"/>
      <c r="R7" s="84"/>
      <c r="S7" s="84"/>
      <c r="T7" s="85"/>
    </row>
    <row r="8" spans="1:20" ht="21" customHeight="1" thickTop="1" thickBot="1">
      <c r="A8" s="68" t="s">
        <v>14</v>
      </c>
      <c r="B8" s="68">
        <f>SUM(B4:B7)</f>
        <v>556</v>
      </c>
      <c r="G8" s="63" t="s">
        <v>131</v>
      </c>
      <c r="H8" s="64">
        <v>40</v>
      </c>
      <c r="I8" s="69" t="s">
        <v>40</v>
      </c>
      <c r="L8" s="70"/>
      <c r="M8" s="71"/>
      <c r="N8" s="71"/>
      <c r="O8" s="71"/>
      <c r="P8" s="71"/>
      <c r="Q8" s="84"/>
      <c r="R8" s="84"/>
      <c r="S8" s="84"/>
      <c r="T8" s="85"/>
    </row>
    <row r="9" spans="1:20" ht="19.5" customHeight="1" thickTop="1" thickBot="1">
      <c r="G9" s="72" t="s">
        <v>23</v>
      </c>
      <c r="H9" s="64">
        <v>41</v>
      </c>
      <c r="I9" s="69" t="s">
        <v>83</v>
      </c>
      <c r="Q9" s="84"/>
      <c r="R9" s="84"/>
      <c r="S9" s="84"/>
      <c r="T9" s="85"/>
    </row>
    <row r="10" spans="1:20" ht="17.25" customHeight="1" thickTop="1" thickBot="1">
      <c r="A10" s="270" t="s">
        <v>96</v>
      </c>
      <c r="B10" s="270"/>
      <c r="G10" s="72" t="s">
        <v>24</v>
      </c>
      <c r="H10" s="64">
        <v>41</v>
      </c>
      <c r="I10" s="69" t="s">
        <v>85</v>
      </c>
      <c r="J10" s="270" t="s">
        <v>135</v>
      </c>
      <c r="K10" s="270"/>
      <c r="Q10" s="84"/>
      <c r="R10" s="84"/>
      <c r="S10" s="84"/>
      <c r="T10" s="85"/>
    </row>
    <row r="11" spans="1:20" ht="16.5" customHeight="1" thickTop="1" thickBot="1">
      <c r="A11" s="270"/>
      <c r="B11" s="270"/>
      <c r="C11" s="86" t="s">
        <v>39</v>
      </c>
      <c r="D11" s="86" t="s">
        <v>110</v>
      </c>
      <c r="E11" s="86" t="s">
        <v>109</v>
      </c>
      <c r="G11" s="63" t="s">
        <v>132</v>
      </c>
      <c r="H11" s="64">
        <v>41</v>
      </c>
      <c r="J11" s="270"/>
      <c r="K11" s="270"/>
      <c r="Q11" s="84"/>
      <c r="R11" s="84"/>
      <c r="S11" s="84"/>
      <c r="T11" s="85"/>
    </row>
    <row r="12" spans="1:20" ht="20.25" customHeight="1" thickTop="1" thickBot="1">
      <c r="A12" s="80">
        <v>1</v>
      </c>
      <c r="B12" s="81" t="s">
        <v>163</v>
      </c>
      <c r="C12" s="87" t="s">
        <v>103</v>
      </c>
      <c r="D12" s="87" t="s">
        <v>83</v>
      </c>
      <c r="E12" s="87" t="s">
        <v>47</v>
      </c>
      <c r="F12" s="88"/>
      <c r="G12" s="63" t="s">
        <v>133</v>
      </c>
      <c r="H12" s="64">
        <v>42</v>
      </c>
      <c r="J12" s="92">
        <v>1</v>
      </c>
      <c r="K12" s="62" t="s">
        <v>136</v>
      </c>
      <c r="L12" s="66" t="s">
        <v>76</v>
      </c>
      <c r="Q12" s="84"/>
      <c r="R12" s="84"/>
      <c r="S12" s="84"/>
      <c r="T12" s="85"/>
    </row>
    <row r="13" spans="1:20" ht="20.25" thickTop="1" thickBot="1">
      <c r="A13" s="80">
        <v>2</v>
      </c>
      <c r="B13" s="81" t="s">
        <v>164</v>
      </c>
      <c r="C13" s="87" t="s">
        <v>103</v>
      </c>
      <c r="D13" s="87" t="s">
        <v>83</v>
      </c>
      <c r="E13" s="87" t="s">
        <v>16</v>
      </c>
      <c r="F13" s="88"/>
      <c r="G13" s="63" t="s">
        <v>20</v>
      </c>
      <c r="H13" s="74">
        <v>40</v>
      </c>
      <c r="I13" s="83"/>
      <c r="J13" s="92">
        <v>2</v>
      </c>
      <c r="K13" s="62" t="s">
        <v>137</v>
      </c>
      <c r="L13" s="66" t="s">
        <v>76</v>
      </c>
      <c r="Q13" s="84"/>
      <c r="R13" s="84"/>
      <c r="S13" s="84"/>
      <c r="T13" s="85"/>
    </row>
    <row r="14" spans="1:20" ht="16.5" customHeight="1" thickTop="1" thickBot="1">
      <c r="A14" s="80">
        <v>3</v>
      </c>
      <c r="B14" s="81" t="s">
        <v>165</v>
      </c>
      <c r="C14" s="87" t="s">
        <v>103</v>
      </c>
      <c r="D14" s="87" t="s">
        <v>85</v>
      </c>
      <c r="E14" s="87" t="s">
        <v>16</v>
      </c>
      <c r="F14" s="88"/>
      <c r="G14" s="63" t="s">
        <v>21</v>
      </c>
      <c r="H14" s="74">
        <v>42</v>
      </c>
      <c r="I14" s="83"/>
      <c r="J14" s="92">
        <v>3</v>
      </c>
      <c r="K14" s="62" t="s">
        <v>138</v>
      </c>
      <c r="L14" s="66" t="s">
        <v>76</v>
      </c>
      <c r="Q14" s="84"/>
      <c r="R14" s="84"/>
      <c r="S14" s="84"/>
      <c r="T14" s="85"/>
    </row>
    <row r="15" spans="1:20" ht="20.25" customHeight="1" thickTop="1" thickBot="1">
      <c r="A15" s="80">
        <v>4</v>
      </c>
      <c r="B15" s="81" t="s">
        <v>166</v>
      </c>
      <c r="C15" s="87" t="s">
        <v>103</v>
      </c>
      <c r="D15" s="87" t="s">
        <v>83</v>
      </c>
      <c r="E15" s="87" t="s">
        <v>47</v>
      </c>
      <c r="G15" s="63" t="s">
        <v>88</v>
      </c>
      <c r="H15" s="74">
        <v>40</v>
      </c>
      <c r="I15" s="83"/>
      <c r="J15" s="92">
        <v>4</v>
      </c>
      <c r="K15" s="62" t="s">
        <v>139</v>
      </c>
      <c r="L15" s="66" t="s">
        <v>76</v>
      </c>
      <c r="Q15" s="84"/>
      <c r="R15" s="84"/>
      <c r="S15" s="84"/>
      <c r="T15" s="85"/>
    </row>
    <row r="16" spans="1:20" ht="20.25" customHeight="1" thickTop="1" thickBot="1">
      <c r="A16" s="80">
        <v>5</v>
      </c>
      <c r="B16" s="81" t="s">
        <v>167</v>
      </c>
      <c r="C16" s="87" t="s">
        <v>103</v>
      </c>
      <c r="D16" s="87" t="s">
        <v>83</v>
      </c>
      <c r="E16" s="87" t="s">
        <v>16</v>
      </c>
      <c r="G16" s="63" t="s">
        <v>89</v>
      </c>
      <c r="H16" s="74">
        <v>31</v>
      </c>
      <c r="I16" s="83"/>
      <c r="J16" s="92">
        <v>5</v>
      </c>
      <c r="K16" s="75" t="s">
        <v>140</v>
      </c>
      <c r="L16" s="66" t="s">
        <v>32</v>
      </c>
      <c r="Q16" s="84"/>
      <c r="R16" s="84"/>
      <c r="S16" s="84"/>
      <c r="T16" s="85"/>
    </row>
    <row r="17" spans="1:20" ht="20.25" customHeight="1" thickTop="1" thickBot="1">
      <c r="A17" s="80">
        <v>6</v>
      </c>
      <c r="B17" s="81" t="s">
        <v>168</v>
      </c>
      <c r="C17" s="87" t="s">
        <v>103</v>
      </c>
      <c r="D17" s="87" t="s">
        <v>83</v>
      </c>
      <c r="E17" s="87" t="s">
        <v>47</v>
      </c>
      <c r="G17" s="63" t="s">
        <v>90</v>
      </c>
      <c r="H17" s="74">
        <v>30</v>
      </c>
      <c r="I17" s="83"/>
      <c r="J17" s="92">
        <v>6</v>
      </c>
      <c r="K17" s="62" t="s">
        <v>141</v>
      </c>
      <c r="L17" s="66" t="s">
        <v>32</v>
      </c>
      <c r="Q17" s="84"/>
      <c r="R17" s="84"/>
      <c r="S17" s="84"/>
      <c r="T17" s="85"/>
    </row>
    <row r="18" spans="1:20" ht="20.25" customHeight="1" thickTop="1" thickBot="1">
      <c r="A18" s="80">
        <v>7</v>
      </c>
      <c r="B18" s="81" t="s">
        <v>169</v>
      </c>
      <c r="C18" s="87" t="s">
        <v>103</v>
      </c>
      <c r="D18" s="87" t="s">
        <v>83</v>
      </c>
      <c r="E18" s="87" t="s">
        <v>16</v>
      </c>
      <c r="G18" s="63" t="s">
        <v>134</v>
      </c>
      <c r="H18" s="74">
        <v>30</v>
      </c>
      <c r="I18" s="83"/>
      <c r="J18" s="92">
        <v>7</v>
      </c>
      <c r="K18" s="62" t="s">
        <v>142</v>
      </c>
      <c r="L18" s="66" t="s">
        <v>32</v>
      </c>
      <c r="Q18" s="84"/>
      <c r="R18" s="84"/>
      <c r="S18" s="84"/>
      <c r="T18" s="85"/>
    </row>
    <row r="19" spans="1:20" ht="20.25" customHeight="1" thickTop="1" thickBot="1">
      <c r="A19" s="80">
        <v>8</v>
      </c>
      <c r="B19" s="81" t="s">
        <v>170</v>
      </c>
      <c r="C19" s="87" t="s">
        <v>103</v>
      </c>
      <c r="D19" s="87" t="s">
        <v>83</v>
      </c>
      <c r="E19" s="87" t="s">
        <v>16</v>
      </c>
      <c r="G19" s="73" t="s">
        <v>106</v>
      </c>
      <c r="H19" s="74"/>
      <c r="I19" s="83"/>
      <c r="J19" s="92">
        <v>8</v>
      </c>
      <c r="K19" s="62" t="s">
        <v>143</v>
      </c>
      <c r="L19" s="66" t="s">
        <v>32</v>
      </c>
      <c r="Q19" s="84"/>
      <c r="R19" s="84"/>
      <c r="S19" s="84"/>
      <c r="T19" s="85"/>
    </row>
    <row r="20" spans="1:20" ht="20.25" customHeight="1" thickTop="1" thickBot="1">
      <c r="A20" s="80">
        <v>9</v>
      </c>
      <c r="B20" s="81" t="s">
        <v>171</v>
      </c>
      <c r="C20" s="87" t="s">
        <v>103</v>
      </c>
      <c r="D20" s="87" t="s">
        <v>85</v>
      </c>
      <c r="E20" s="87" t="s">
        <v>16</v>
      </c>
      <c r="G20" s="73"/>
      <c r="H20" s="74"/>
      <c r="I20" s="83"/>
      <c r="J20" s="92">
        <v>9</v>
      </c>
      <c r="K20" s="90" t="s">
        <v>144</v>
      </c>
      <c r="L20" s="66" t="s">
        <v>32</v>
      </c>
      <c r="Q20" s="84"/>
      <c r="R20" s="84"/>
      <c r="S20" s="84"/>
      <c r="T20" s="85"/>
    </row>
    <row r="21" spans="1:20" ht="20.25" customHeight="1" thickTop="1" thickBot="1">
      <c r="A21" s="80">
        <v>10</v>
      </c>
      <c r="B21" s="81" t="s">
        <v>172</v>
      </c>
      <c r="C21" s="87" t="s">
        <v>103</v>
      </c>
      <c r="D21" s="87" t="s">
        <v>83</v>
      </c>
      <c r="E21" s="87" t="s">
        <v>47</v>
      </c>
      <c r="G21" s="63"/>
      <c r="H21" s="74"/>
      <c r="I21" s="83"/>
      <c r="J21" s="92">
        <v>10</v>
      </c>
      <c r="K21" s="62" t="s">
        <v>145</v>
      </c>
      <c r="L21" s="66" t="s">
        <v>79</v>
      </c>
      <c r="Q21" s="84"/>
      <c r="R21" s="84"/>
      <c r="S21" s="84"/>
      <c r="T21" s="85"/>
    </row>
    <row r="22" spans="1:20" ht="20.25" customHeight="1" thickTop="1" thickBot="1">
      <c r="A22" s="80">
        <v>11</v>
      </c>
      <c r="B22" s="81" t="s">
        <v>173</v>
      </c>
      <c r="C22" s="87" t="s">
        <v>103</v>
      </c>
      <c r="D22" s="87" t="s">
        <v>85</v>
      </c>
      <c r="E22" s="87" t="s">
        <v>16</v>
      </c>
      <c r="G22" s="76"/>
      <c r="H22" s="77"/>
      <c r="I22" s="83"/>
      <c r="J22" s="92">
        <v>11</v>
      </c>
      <c r="K22" s="62" t="s">
        <v>146</v>
      </c>
      <c r="L22" s="66" t="s">
        <v>79</v>
      </c>
      <c r="Q22" s="84"/>
      <c r="R22" s="84"/>
      <c r="S22" s="84"/>
      <c r="T22" s="85"/>
    </row>
    <row r="23" spans="1:20" ht="20.25" customHeight="1" thickTop="1" thickBot="1">
      <c r="A23" s="80">
        <v>12</v>
      </c>
      <c r="B23" s="81" t="s">
        <v>174</v>
      </c>
      <c r="C23" s="87" t="s">
        <v>103</v>
      </c>
      <c r="D23" s="87" t="s">
        <v>83</v>
      </c>
      <c r="E23" s="87" t="s">
        <v>47</v>
      </c>
      <c r="G23" s="76"/>
      <c r="H23" s="77"/>
      <c r="I23" s="83"/>
      <c r="J23" s="92">
        <v>12</v>
      </c>
      <c r="K23" s="62" t="s">
        <v>147</v>
      </c>
      <c r="L23" s="66" t="s">
        <v>79</v>
      </c>
      <c r="Q23" s="84"/>
      <c r="R23" s="84"/>
      <c r="S23" s="84"/>
      <c r="T23" s="85"/>
    </row>
    <row r="24" spans="1:20" ht="20.25" customHeight="1" thickTop="1" thickBot="1">
      <c r="A24" s="80">
        <v>13</v>
      </c>
      <c r="B24" s="81" t="s">
        <v>175</v>
      </c>
      <c r="C24" s="87" t="s">
        <v>103</v>
      </c>
      <c r="D24" s="87" t="s">
        <v>83</v>
      </c>
      <c r="E24" s="87" t="s">
        <v>16</v>
      </c>
      <c r="G24" s="76"/>
      <c r="H24" s="77"/>
      <c r="I24" s="83"/>
      <c r="J24" s="92">
        <v>13</v>
      </c>
      <c r="K24" s="62" t="s">
        <v>148</v>
      </c>
      <c r="L24" s="66" t="s">
        <v>79</v>
      </c>
      <c r="Q24" s="84"/>
      <c r="R24" s="84"/>
      <c r="S24" s="84"/>
      <c r="T24" s="85"/>
    </row>
    <row r="25" spans="1:20" ht="20.25" thickTop="1" thickBot="1">
      <c r="A25" s="80">
        <v>14</v>
      </c>
      <c r="B25" s="81" t="s">
        <v>176</v>
      </c>
      <c r="C25" s="87" t="s">
        <v>103</v>
      </c>
      <c r="D25" s="87" t="s">
        <v>85</v>
      </c>
      <c r="E25" s="87" t="s">
        <v>16</v>
      </c>
      <c r="G25" s="76"/>
      <c r="H25" s="77"/>
      <c r="I25" s="83"/>
      <c r="J25" s="92">
        <v>14</v>
      </c>
      <c r="K25" s="91" t="s">
        <v>149</v>
      </c>
      <c r="L25" s="66" t="s">
        <v>84</v>
      </c>
      <c r="Q25" s="84"/>
      <c r="R25" s="84"/>
      <c r="S25" s="84"/>
      <c r="T25" s="85"/>
    </row>
    <row r="26" spans="1:20" ht="20.25" thickTop="1" thickBot="1">
      <c r="A26" s="80">
        <v>15</v>
      </c>
      <c r="B26" s="81" t="s">
        <v>177</v>
      </c>
      <c r="C26" s="87" t="s">
        <v>103</v>
      </c>
      <c r="D26" s="87" t="s">
        <v>83</v>
      </c>
      <c r="E26" s="87" t="s">
        <v>16</v>
      </c>
      <c r="G26" s="76"/>
      <c r="H26" s="77"/>
      <c r="I26" s="83"/>
      <c r="J26" s="92">
        <v>15</v>
      </c>
      <c r="K26" s="91" t="s">
        <v>150</v>
      </c>
      <c r="L26" s="66" t="s">
        <v>84</v>
      </c>
      <c r="Q26" s="84"/>
      <c r="R26" s="84"/>
      <c r="S26" s="84"/>
      <c r="T26" s="85"/>
    </row>
    <row r="27" spans="1:20" ht="20.25" thickTop="1" thickBot="1">
      <c r="A27" s="80">
        <v>16</v>
      </c>
      <c r="B27" s="81" t="s">
        <v>178</v>
      </c>
      <c r="C27" s="87" t="s">
        <v>103</v>
      </c>
      <c r="D27" s="87" t="s">
        <v>83</v>
      </c>
      <c r="E27" s="87" t="s">
        <v>16</v>
      </c>
      <c r="G27" s="76"/>
      <c r="H27" s="77"/>
      <c r="I27" s="83"/>
      <c r="J27" s="92">
        <v>16</v>
      </c>
      <c r="K27" s="75" t="s">
        <v>151</v>
      </c>
      <c r="L27" s="66" t="s">
        <v>84</v>
      </c>
      <c r="Q27" s="84"/>
      <c r="R27" s="84"/>
      <c r="S27" s="84"/>
      <c r="T27" s="85"/>
    </row>
    <row r="28" spans="1:20" ht="20.25" thickTop="1" thickBot="1">
      <c r="A28" s="80">
        <v>17</v>
      </c>
      <c r="B28" s="81" t="s">
        <v>179</v>
      </c>
      <c r="C28" s="87" t="s">
        <v>103</v>
      </c>
      <c r="D28" s="87" t="s">
        <v>83</v>
      </c>
      <c r="E28" s="87" t="s">
        <v>16</v>
      </c>
      <c r="G28" s="76"/>
      <c r="H28" s="77"/>
      <c r="I28" s="83"/>
      <c r="J28" s="92">
        <v>17</v>
      </c>
      <c r="K28" s="75" t="s">
        <v>152</v>
      </c>
      <c r="L28" s="66" t="s">
        <v>86</v>
      </c>
      <c r="Q28" s="84"/>
      <c r="R28" s="84"/>
      <c r="S28" s="84"/>
      <c r="T28" s="85"/>
    </row>
    <row r="29" spans="1:20" ht="20.25" thickTop="1" thickBot="1">
      <c r="A29" s="80">
        <v>18</v>
      </c>
      <c r="B29" s="81" t="s">
        <v>180</v>
      </c>
      <c r="C29" s="87" t="s">
        <v>103</v>
      </c>
      <c r="D29" s="87" t="s">
        <v>83</v>
      </c>
      <c r="E29" s="87" t="s">
        <v>47</v>
      </c>
      <c r="G29" s="76"/>
      <c r="H29" s="77"/>
      <c r="I29" s="83"/>
      <c r="J29" s="92">
        <v>18</v>
      </c>
      <c r="K29" s="75" t="s">
        <v>153</v>
      </c>
      <c r="L29" s="66" t="s">
        <v>86</v>
      </c>
      <c r="Q29" s="84"/>
      <c r="R29" s="84"/>
      <c r="S29" s="84"/>
      <c r="T29" s="85"/>
    </row>
    <row r="30" spans="1:20" ht="20.25" thickTop="1" thickBot="1">
      <c r="A30" s="80">
        <v>19</v>
      </c>
      <c r="B30" s="81" t="s">
        <v>181</v>
      </c>
      <c r="C30" s="87" t="s">
        <v>103</v>
      </c>
      <c r="D30" s="87" t="s">
        <v>83</v>
      </c>
      <c r="E30" s="87" t="s">
        <v>16</v>
      </c>
      <c r="G30" s="76"/>
      <c r="H30" s="77"/>
      <c r="I30" s="83"/>
      <c r="J30" s="92">
        <v>19</v>
      </c>
      <c r="K30" s="91" t="s">
        <v>154</v>
      </c>
      <c r="L30" s="66" t="s">
        <v>86</v>
      </c>
      <c r="Q30" s="84"/>
      <c r="R30" s="84"/>
      <c r="S30" s="84"/>
      <c r="T30" s="85"/>
    </row>
    <row r="31" spans="1:20" ht="20.25" thickTop="1" thickBot="1">
      <c r="A31" s="80">
        <v>20</v>
      </c>
      <c r="B31" s="81" t="s">
        <v>182</v>
      </c>
      <c r="C31" s="87" t="s">
        <v>103</v>
      </c>
      <c r="D31" s="87" t="s">
        <v>83</v>
      </c>
      <c r="E31" s="87" t="s">
        <v>16</v>
      </c>
      <c r="G31" s="78"/>
      <c r="H31" s="79"/>
      <c r="I31" s="83"/>
      <c r="J31" s="92">
        <v>20</v>
      </c>
      <c r="K31" s="83" t="s">
        <v>155</v>
      </c>
      <c r="L31" s="66" t="s">
        <v>111</v>
      </c>
      <c r="Q31" s="84"/>
      <c r="R31" s="84"/>
      <c r="S31" s="84"/>
      <c r="T31" s="85"/>
    </row>
    <row r="32" spans="1:20" ht="20.25" customHeight="1" thickTop="1" thickBot="1">
      <c r="A32" s="80">
        <v>21</v>
      </c>
      <c r="B32" s="81" t="s">
        <v>183</v>
      </c>
      <c r="C32" s="87" t="s">
        <v>103</v>
      </c>
      <c r="D32" s="87" t="s">
        <v>85</v>
      </c>
      <c r="E32" s="87" t="s">
        <v>16</v>
      </c>
      <c r="G32" s="78"/>
      <c r="H32" s="79"/>
      <c r="I32" s="83"/>
      <c r="J32" s="92">
        <v>21</v>
      </c>
      <c r="K32" s="83" t="s">
        <v>156</v>
      </c>
      <c r="L32" s="66" t="s">
        <v>111</v>
      </c>
      <c r="Q32" s="84"/>
      <c r="R32" s="84"/>
      <c r="S32" s="84"/>
      <c r="T32" s="85"/>
    </row>
    <row r="33" spans="1:20" ht="20.25" customHeight="1" thickTop="1" thickBot="1">
      <c r="A33" s="80">
        <v>22</v>
      </c>
      <c r="B33" s="81" t="s">
        <v>184</v>
      </c>
      <c r="C33" s="87" t="s">
        <v>103</v>
      </c>
      <c r="D33" s="87" t="s">
        <v>83</v>
      </c>
      <c r="E33" s="87" t="s">
        <v>47</v>
      </c>
      <c r="G33" s="78"/>
      <c r="H33" s="79"/>
      <c r="I33" s="83"/>
      <c r="J33" s="92">
        <v>22</v>
      </c>
      <c r="K33" s="83" t="s">
        <v>157</v>
      </c>
      <c r="L33" s="66" t="s">
        <v>111</v>
      </c>
      <c r="Q33" s="84"/>
      <c r="R33" s="84"/>
      <c r="S33" s="84"/>
      <c r="T33" s="85"/>
    </row>
    <row r="34" spans="1:20" ht="20.25" thickTop="1" thickBot="1">
      <c r="A34" s="80">
        <v>23</v>
      </c>
      <c r="B34" s="81" t="s">
        <v>185</v>
      </c>
      <c r="C34" s="87" t="s">
        <v>103</v>
      </c>
      <c r="D34" s="87" t="s">
        <v>85</v>
      </c>
      <c r="E34" s="87" t="s">
        <v>47</v>
      </c>
      <c r="G34" s="78"/>
      <c r="H34" s="79"/>
      <c r="I34" s="83"/>
      <c r="J34" s="83">
        <v>23</v>
      </c>
      <c r="K34" s="109" t="s">
        <v>159</v>
      </c>
      <c r="L34" s="66" t="s">
        <v>81</v>
      </c>
      <c r="Q34" s="84"/>
      <c r="R34" s="84"/>
      <c r="S34" s="84"/>
      <c r="T34" s="85"/>
    </row>
    <row r="35" spans="1:20" ht="20.25" thickTop="1" thickBot="1">
      <c r="A35" s="80">
        <v>24</v>
      </c>
      <c r="B35" s="81" t="s">
        <v>186</v>
      </c>
      <c r="C35" s="87" t="s">
        <v>103</v>
      </c>
      <c r="D35" s="87" t="s">
        <v>85</v>
      </c>
      <c r="E35" s="87" t="s">
        <v>47</v>
      </c>
      <c r="G35" s="78"/>
      <c r="H35" s="79"/>
      <c r="I35" s="83"/>
      <c r="J35" s="83">
        <v>24</v>
      </c>
      <c r="K35" s="109" t="s">
        <v>160</v>
      </c>
      <c r="L35" s="66" t="s">
        <v>81</v>
      </c>
      <c r="Q35" s="84"/>
      <c r="R35" s="84"/>
      <c r="S35" s="84"/>
      <c r="T35" s="85"/>
    </row>
    <row r="36" spans="1:20" ht="20.25" customHeight="1" thickTop="1" thickBot="1">
      <c r="A36" s="80">
        <v>25</v>
      </c>
      <c r="B36" s="81" t="s">
        <v>187</v>
      </c>
      <c r="C36" s="87" t="s">
        <v>103</v>
      </c>
      <c r="D36" s="87" t="s">
        <v>83</v>
      </c>
      <c r="E36" s="87" t="s">
        <v>16</v>
      </c>
      <c r="G36" s="78"/>
      <c r="H36" s="79"/>
      <c r="I36" s="83"/>
      <c r="J36" s="83">
        <v>25</v>
      </c>
      <c r="K36" s="109" t="s">
        <v>161</v>
      </c>
      <c r="L36" s="66" t="s">
        <v>81</v>
      </c>
      <c r="Q36" s="84"/>
      <c r="R36" s="84"/>
      <c r="S36" s="84"/>
      <c r="T36" s="85"/>
    </row>
    <row r="37" spans="1:20" ht="20.25" thickTop="1" thickBot="1">
      <c r="A37" s="80">
        <v>26</v>
      </c>
      <c r="B37" s="81" t="s">
        <v>188</v>
      </c>
      <c r="C37" s="87" t="s">
        <v>103</v>
      </c>
      <c r="D37" s="87" t="s">
        <v>83</v>
      </c>
      <c r="E37" s="87" t="s">
        <v>16</v>
      </c>
      <c r="G37" s="78"/>
      <c r="H37" s="79"/>
      <c r="I37" s="83"/>
      <c r="J37" s="83">
        <v>26</v>
      </c>
      <c r="K37" s="109" t="s">
        <v>162</v>
      </c>
      <c r="L37" s="66" t="s">
        <v>87</v>
      </c>
      <c r="Q37" s="84"/>
      <c r="R37" s="84"/>
      <c r="S37" s="84"/>
      <c r="T37" s="85"/>
    </row>
    <row r="38" spans="1:20" ht="20.25" thickTop="1" thickBot="1">
      <c r="A38" s="80">
        <v>27</v>
      </c>
      <c r="B38" s="81" t="s">
        <v>189</v>
      </c>
      <c r="C38" s="87" t="s">
        <v>103</v>
      </c>
      <c r="D38" s="87" t="s">
        <v>83</v>
      </c>
      <c r="E38" s="87" t="s">
        <v>47</v>
      </c>
      <c r="G38" s="78"/>
      <c r="H38" s="79"/>
      <c r="I38" s="83"/>
      <c r="J38" s="83">
        <v>27</v>
      </c>
      <c r="K38" t="s">
        <v>158</v>
      </c>
      <c r="L38" s="66" t="s">
        <v>87</v>
      </c>
      <c r="Q38" s="84"/>
      <c r="R38" s="84"/>
      <c r="S38" s="84"/>
      <c r="T38" s="85"/>
    </row>
    <row r="39" spans="1:20" ht="20.25" thickTop="1" thickBot="1">
      <c r="A39" s="80">
        <v>28</v>
      </c>
      <c r="B39" s="81" t="s">
        <v>190</v>
      </c>
      <c r="C39" s="87" t="s">
        <v>103</v>
      </c>
      <c r="D39" s="87" t="s">
        <v>83</v>
      </c>
      <c r="E39" s="87" t="s">
        <v>16</v>
      </c>
      <c r="G39" s="78"/>
      <c r="H39" s="79"/>
      <c r="I39" s="83"/>
      <c r="J39" s="83">
        <v>28</v>
      </c>
      <c r="K39" t="s">
        <v>108</v>
      </c>
      <c r="Q39" s="84"/>
      <c r="R39" s="84"/>
      <c r="S39" s="84"/>
      <c r="T39" s="85"/>
    </row>
    <row r="40" spans="1:20" ht="19.5" thickTop="1" thickBot="1">
      <c r="A40" s="80">
        <v>29</v>
      </c>
      <c r="B40" s="81" t="s">
        <v>191</v>
      </c>
      <c r="C40" s="87" t="s">
        <v>103</v>
      </c>
      <c r="D40" s="87" t="s">
        <v>83</v>
      </c>
      <c r="E40" s="87" t="s">
        <v>16</v>
      </c>
      <c r="I40" s="83"/>
      <c r="J40" s="83"/>
      <c r="Q40" s="84"/>
      <c r="R40" s="84"/>
      <c r="S40" s="84"/>
      <c r="T40" s="85"/>
    </row>
    <row r="41" spans="1:20" ht="19.5" customHeight="1" thickTop="1" thickBot="1">
      <c r="A41" s="80">
        <v>30</v>
      </c>
      <c r="B41" s="81" t="s">
        <v>192</v>
      </c>
      <c r="C41" s="87" t="s">
        <v>103</v>
      </c>
      <c r="D41" s="87" t="s">
        <v>85</v>
      </c>
      <c r="E41" s="87" t="s">
        <v>47</v>
      </c>
      <c r="I41" s="83"/>
      <c r="J41" s="83"/>
      <c r="Q41" s="84"/>
      <c r="R41" s="84"/>
      <c r="S41" s="84"/>
      <c r="T41" s="85"/>
    </row>
    <row r="42" spans="1:20" ht="19.5" thickTop="1" thickBot="1">
      <c r="A42" s="80">
        <v>31</v>
      </c>
      <c r="B42" s="81" t="s">
        <v>193</v>
      </c>
      <c r="C42" s="87" t="s">
        <v>103</v>
      </c>
      <c r="D42" s="87" t="s">
        <v>83</v>
      </c>
      <c r="E42" s="87" t="s">
        <v>16</v>
      </c>
      <c r="I42" s="83"/>
      <c r="J42" s="83"/>
      <c r="M42" s="89"/>
      <c r="N42" s="89"/>
      <c r="Q42" s="84"/>
      <c r="R42" s="84"/>
      <c r="S42" s="84"/>
      <c r="T42" s="85"/>
    </row>
    <row r="43" spans="1:20" ht="19.5" thickTop="1" thickBot="1">
      <c r="A43" s="80">
        <v>32</v>
      </c>
      <c r="B43" s="81" t="s">
        <v>194</v>
      </c>
      <c r="C43" s="87" t="s">
        <v>103</v>
      </c>
      <c r="D43" s="87" t="s">
        <v>83</v>
      </c>
      <c r="E43" s="87" t="s">
        <v>16</v>
      </c>
      <c r="I43" s="83"/>
      <c r="J43" s="83"/>
      <c r="M43" s="89"/>
      <c r="N43" s="89"/>
      <c r="Q43" s="84"/>
      <c r="R43" s="84"/>
      <c r="S43" s="84"/>
      <c r="T43" s="85"/>
    </row>
    <row r="44" spans="1:20" ht="19.5" customHeight="1" thickTop="1" thickBot="1">
      <c r="A44" s="80">
        <v>33</v>
      </c>
      <c r="B44" s="81" t="s">
        <v>195</v>
      </c>
      <c r="C44" s="87" t="s">
        <v>104</v>
      </c>
      <c r="D44" s="87" t="s">
        <v>85</v>
      </c>
      <c r="E44" s="87" t="s">
        <v>16</v>
      </c>
      <c r="I44" s="83"/>
      <c r="J44" s="83"/>
      <c r="M44" s="89"/>
      <c r="N44" s="89"/>
      <c r="Q44" s="84"/>
      <c r="R44" s="84"/>
      <c r="S44" s="84"/>
      <c r="T44" s="85"/>
    </row>
    <row r="45" spans="1:20" ht="19.5" thickTop="1" thickBot="1">
      <c r="A45" s="80">
        <v>34</v>
      </c>
      <c r="B45" s="81" t="s">
        <v>196</v>
      </c>
      <c r="C45" s="87" t="s">
        <v>104</v>
      </c>
      <c r="D45" s="87" t="s">
        <v>83</v>
      </c>
      <c r="E45" s="87" t="s">
        <v>47</v>
      </c>
      <c r="I45" s="83"/>
      <c r="J45" s="83"/>
      <c r="M45" s="89"/>
      <c r="N45" s="89"/>
      <c r="Q45" s="84"/>
      <c r="R45" s="84"/>
      <c r="S45" s="84"/>
      <c r="T45" s="85"/>
    </row>
    <row r="46" spans="1:20" ht="19.5" customHeight="1" thickTop="1" thickBot="1">
      <c r="A46" s="80">
        <v>35</v>
      </c>
      <c r="B46" s="81" t="s">
        <v>197</v>
      </c>
      <c r="C46" s="87" t="s">
        <v>104</v>
      </c>
      <c r="D46" s="87" t="s">
        <v>83</v>
      </c>
      <c r="E46" s="87" t="s">
        <v>16</v>
      </c>
      <c r="I46" s="83"/>
      <c r="J46" s="83"/>
      <c r="M46" s="89"/>
      <c r="N46" s="89"/>
      <c r="Q46" s="84"/>
      <c r="R46" s="84"/>
      <c r="S46" s="84"/>
      <c r="T46" s="85"/>
    </row>
    <row r="47" spans="1:20" ht="19.5" thickTop="1" thickBot="1">
      <c r="A47" s="80">
        <v>36</v>
      </c>
      <c r="B47" s="81" t="s">
        <v>198</v>
      </c>
      <c r="C47" s="87" t="s">
        <v>104</v>
      </c>
      <c r="D47" s="87" t="s">
        <v>85</v>
      </c>
      <c r="E47" s="87" t="s">
        <v>16</v>
      </c>
      <c r="I47" s="83"/>
      <c r="J47" s="83"/>
      <c r="M47" s="89"/>
      <c r="N47" s="89"/>
      <c r="Q47" s="84"/>
      <c r="R47" s="84"/>
      <c r="S47" s="84"/>
      <c r="T47" s="85"/>
    </row>
    <row r="48" spans="1:20" ht="19.5" customHeight="1" thickTop="1" thickBot="1">
      <c r="A48" s="80">
        <v>37</v>
      </c>
      <c r="B48" s="81" t="s">
        <v>199</v>
      </c>
      <c r="C48" s="87" t="s">
        <v>104</v>
      </c>
      <c r="D48" s="87" t="s">
        <v>85</v>
      </c>
      <c r="E48" s="87" t="s">
        <v>16</v>
      </c>
      <c r="I48" s="83"/>
      <c r="J48" s="83"/>
      <c r="M48" s="89"/>
      <c r="N48" s="89"/>
      <c r="Q48" s="84"/>
      <c r="R48" s="84"/>
      <c r="S48" s="84"/>
      <c r="T48" s="85"/>
    </row>
    <row r="49" spans="1:20" ht="19.5" customHeight="1" thickTop="1" thickBot="1">
      <c r="A49" s="80">
        <v>38</v>
      </c>
      <c r="B49" s="81" t="s">
        <v>200</v>
      </c>
      <c r="C49" s="87" t="s">
        <v>104</v>
      </c>
      <c r="D49" s="87" t="s">
        <v>85</v>
      </c>
      <c r="E49" s="87" t="s">
        <v>47</v>
      </c>
      <c r="I49" s="83"/>
      <c r="J49" s="83"/>
      <c r="M49" s="89"/>
      <c r="N49" s="89"/>
      <c r="Q49" s="84"/>
      <c r="R49" s="84"/>
      <c r="S49" s="84"/>
      <c r="T49" s="85"/>
    </row>
    <row r="50" spans="1:20" ht="19.5" thickTop="1" thickBot="1">
      <c r="A50" s="80">
        <v>39</v>
      </c>
      <c r="B50" s="81" t="s">
        <v>201</v>
      </c>
      <c r="C50" s="87" t="s">
        <v>104</v>
      </c>
      <c r="D50" s="87" t="s">
        <v>83</v>
      </c>
      <c r="E50" s="87" t="s">
        <v>16</v>
      </c>
      <c r="I50" s="83"/>
      <c r="J50" s="83"/>
      <c r="M50" s="89"/>
      <c r="N50" s="89"/>
      <c r="Q50" s="84"/>
      <c r="R50" s="84"/>
      <c r="S50" s="84"/>
      <c r="T50" s="85"/>
    </row>
    <row r="51" spans="1:20" ht="19.5" thickTop="1" thickBot="1">
      <c r="A51" s="80">
        <v>40</v>
      </c>
      <c r="B51" s="81" t="s">
        <v>202</v>
      </c>
      <c r="C51" s="87" t="s">
        <v>104</v>
      </c>
      <c r="D51" s="87" t="s">
        <v>83</v>
      </c>
      <c r="E51" s="87" t="s">
        <v>16</v>
      </c>
      <c r="I51" s="83"/>
      <c r="J51" s="83"/>
      <c r="M51" s="89"/>
      <c r="N51" s="89"/>
      <c r="Q51" s="84"/>
      <c r="R51" s="84"/>
      <c r="S51" s="84"/>
      <c r="T51" s="85"/>
    </row>
    <row r="52" spans="1:20" ht="19.5" thickTop="1" thickBot="1">
      <c r="A52" s="80">
        <v>41</v>
      </c>
      <c r="B52" s="81" t="s">
        <v>203</v>
      </c>
      <c r="C52" s="87" t="s">
        <v>104</v>
      </c>
      <c r="D52" s="87" t="s">
        <v>85</v>
      </c>
      <c r="E52" s="87" t="s">
        <v>16</v>
      </c>
      <c r="I52" s="83"/>
      <c r="J52" s="83"/>
      <c r="M52" s="89"/>
      <c r="N52" s="89"/>
      <c r="Q52" s="84"/>
      <c r="R52" s="84"/>
      <c r="S52" s="84"/>
      <c r="T52" s="85"/>
    </row>
    <row r="53" spans="1:20" ht="19.5" customHeight="1" thickTop="1" thickBot="1">
      <c r="A53" s="80">
        <v>42</v>
      </c>
      <c r="B53" s="81" t="s">
        <v>204</v>
      </c>
      <c r="C53" s="87" t="s">
        <v>104</v>
      </c>
      <c r="D53" s="87" t="s">
        <v>83</v>
      </c>
      <c r="E53" s="87" t="s">
        <v>16</v>
      </c>
      <c r="I53" s="83"/>
      <c r="J53" s="83"/>
      <c r="M53" s="89"/>
      <c r="N53" s="89"/>
      <c r="Q53" s="84"/>
      <c r="R53" s="84"/>
      <c r="S53" s="84"/>
      <c r="T53" s="85"/>
    </row>
    <row r="54" spans="1:20" ht="19.5" customHeight="1" thickTop="1" thickBot="1">
      <c r="A54" s="80">
        <v>43</v>
      </c>
      <c r="B54" s="81" t="s">
        <v>205</v>
      </c>
      <c r="C54" s="87" t="s">
        <v>104</v>
      </c>
      <c r="D54" s="87" t="s">
        <v>83</v>
      </c>
      <c r="E54" s="87" t="s">
        <v>16</v>
      </c>
      <c r="I54" s="83"/>
      <c r="J54" s="83"/>
      <c r="M54" s="89"/>
      <c r="N54" s="89"/>
      <c r="Q54" s="84"/>
      <c r="R54" s="84"/>
      <c r="S54" s="84"/>
      <c r="T54" s="85"/>
    </row>
    <row r="55" spans="1:20" ht="19.5" customHeight="1" thickTop="1" thickBot="1">
      <c r="A55" s="80">
        <v>44</v>
      </c>
      <c r="B55" s="81" t="s">
        <v>206</v>
      </c>
      <c r="C55" s="87" t="s">
        <v>104</v>
      </c>
      <c r="D55" s="87" t="s">
        <v>83</v>
      </c>
      <c r="E55" s="87" t="s">
        <v>16</v>
      </c>
      <c r="I55" s="83"/>
      <c r="J55" s="83"/>
      <c r="M55" s="89"/>
      <c r="N55" s="89"/>
      <c r="Q55" s="84"/>
      <c r="R55" s="84"/>
      <c r="S55" s="84"/>
      <c r="T55" s="85"/>
    </row>
    <row r="56" spans="1:20" ht="19.5" thickTop="1" thickBot="1">
      <c r="A56" s="80">
        <v>45</v>
      </c>
      <c r="B56" s="81" t="s">
        <v>207</v>
      </c>
      <c r="C56" s="87" t="s">
        <v>104</v>
      </c>
      <c r="D56" s="87" t="s">
        <v>83</v>
      </c>
      <c r="E56" s="87" t="s">
        <v>47</v>
      </c>
      <c r="I56" s="83"/>
      <c r="J56" s="83"/>
      <c r="M56" s="89"/>
      <c r="N56" s="89"/>
      <c r="Q56" s="84"/>
      <c r="R56" s="84"/>
      <c r="S56" s="84"/>
      <c r="T56" s="85"/>
    </row>
    <row r="57" spans="1:20" ht="19.5" customHeight="1" thickTop="1" thickBot="1">
      <c r="A57" s="80">
        <v>46</v>
      </c>
      <c r="B57" s="81" t="s">
        <v>208</v>
      </c>
      <c r="C57" s="87" t="s">
        <v>104</v>
      </c>
      <c r="D57" s="87" t="s">
        <v>83</v>
      </c>
      <c r="E57" s="87" t="s">
        <v>16</v>
      </c>
      <c r="I57" s="83"/>
      <c r="J57" s="83"/>
      <c r="M57" s="89"/>
      <c r="N57" s="89"/>
      <c r="Q57" s="84"/>
      <c r="R57" s="84"/>
      <c r="S57" s="84"/>
      <c r="T57" s="85"/>
    </row>
    <row r="58" spans="1:20" ht="19.5" thickTop="1" thickBot="1">
      <c r="A58" s="80">
        <v>47</v>
      </c>
      <c r="B58" s="81" t="s">
        <v>209</v>
      </c>
      <c r="C58" s="87" t="s">
        <v>104</v>
      </c>
      <c r="D58" s="87" t="s">
        <v>85</v>
      </c>
      <c r="E58" s="87" t="s">
        <v>16</v>
      </c>
      <c r="I58" s="83"/>
      <c r="J58" s="83"/>
      <c r="M58" s="89"/>
      <c r="N58" s="89"/>
      <c r="Q58" s="84"/>
      <c r="R58" s="84"/>
      <c r="S58" s="84"/>
      <c r="T58" s="85"/>
    </row>
    <row r="59" spans="1:20" ht="19.5" thickTop="1" thickBot="1">
      <c r="A59" s="80">
        <v>48</v>
      </c>
      <c r="B59" s="81" t="s">
        <v>210</v>
      </c>
      <c r="C59" s="87" t="s">
        <v>104</v>
      </c>
      <c r="D59" s="87" t="s">
        <v>83</v>
      </c>
      <c r="E59" s="87" t="s">
        <v>16</v>
      </c>
      <c r="I59" s="83"/>
      <c r="J59" s="83"/>
      <c r="M59" s="89"/>
      <c r="N59" s="89"/>
      <c r="Q59" s="84"/>
      <c r="R59" s="84"/>
      <c r="S59" s="84"/>
      <c r="T59" s="85"/>
    </row>
    <row r="60" spans="1:20" ht="19.5" thickTop="1" thickBot="1">
      <c r="A60" s="80">
        <v>49</v>
      </c>
      <c r="B60" s="81" t="s">
        <v>211</v>
      </c>
      <c r="C60" s="87" t="s">
        <v>104</v>
      </c>
      <c r="D60" s="87" t="s">
        <v>85</v>
      </c>
      <c r="E60" s="87" t="s">
        <v>16</v>
      </c>
      <c r="I60" s="83"/>
      <c r="J60" s="83"/>
      <c r="M60" s="89"/>
      <c r="N60" s="89"/>
      <c r="Q60" s="84"/>
      <c r="R60" s="84"/>
      <c r="S60" s="84"/>
      <c r="T60" s="85"/>
    </row>
    <row r="61" spans="1:20" ht="19.5" thickTop="1" thickBot="1">
      <c r="A61" s="80">
        <v>50</v>
      </c>
      <c r="B61" s="81" t="s">
        <v>212</v>
      </c>
      <c r="C61" s="87" t="s">
        <v>104</v>
      </c>
      <c r="D61" s="87" t="s">
        <v>83</v>
      </c>
      <c r="E61" s="87" t="s">
        <v>47</v>
      </c>
      <c r="I61" s="83"/>
      <c r="J61" s="83"/>
      <c r="M61" s="89"/>
      <c r="N61" s="89"/>
      <c r="Q61" s="84"/>
      <c r="R61" s="84"/>
      <c r="S61" s="84"/>
      <c r="T61" s="85"/>
    </row>
    <row r="62" spans="1:20" ht="19.5" customHeight="1" thickTop="1" thickBot="1">
      <c r="A62" s="80">
        <v>51</v>
      </c>
      <c r="B62" s="81" t="s">
        <v>213</v>
      </c>
      <c r="C62" s="87" t="s">
        <v>104</v>
      </c>
      <c r="D62" s="87" t="s">
        <v>83</v>
      </c>
      <c r="E62" s="87" t="s">
        <v>47</v>
      </c>
      <c r="I62" s="83"/>
      <c r="J62" s="83"/>
      <c r="M62" s="89"/>
      <c r="N62" s="89"/>
      <c r="Q62" s="84"/>
      <c r="R62" s="84"/>
      <c r="S62" s="84"/>
      <c r="T62" s="85"/>
    </row>
    <row r="63" spans="1:20" ht="19.5" thickTop="1" thickBot="1">
      <c r="A63" s="80">
        <v>52</v>
      </c>
      <c r="B63" s="81" t="s">
        <v>214</v>
      </c>
      <c r="C63" s="87" t="s">
        <v>104</v>
      </c>
      <c r="D63" s="87" t="s">
        <v>83</v>
      </c>
      <c r="E63" s="87" t="s">
        <v>16</v>
      </c>
      <c r="I63" s="83"/>
      <c r="J63" s="83"/>
      <c r="M63" s="89"/>
      <c r="N63" s="89"/>
      <c r="Q63" s="84"/>
      <c r="R63" s="84"/>
      <c r="S63" s="84"/>
      <c r="T63" s="85"/>
    </row>
    <row r="64" spans="1:20" ht="19.5" thickTop="1" thickBot="1">
      <c r="A64" s="80">
        <v>53</v>
      </c>
      <c r="B64" s="81" t="s">
        <v>215</v>
      </c>
      <c r="C64" s="87" t="s">
        <v>104</v>
      </c>
      <c r="D64" s="87" t="s">
        <v>83</v>
      </c>
      <c r="E64" s="87" t="s">
        <v>16</v>
      </c>
      <c r="I64" s="83"/>
      <c r="J64" s="83"/>
      <c r="M64" s="89"/>
      <c r="N64" s="89"/>
      <c r="Q64" s="84"/>
      <c r="R64" s="84"/>
      <c r="S64" s="84"/>
      <c r="T64" s="85"/>
    </row>
    <row r="65" spans="1:20" ht="19.5" thickTop="1" thickBot="1">
      <c r="A65" s="80">
        <v>54</v>
      </c>
      <c r="B65" s="81" t="s">
        <v>216</v>
      </c>
      <c r="C65" s="87" t="s">
        <v>104</v>
      </c>
      <c r="D65" s="87" t="s">
        <v>85</v>
      </c>
      <c r="E65" s="87" t="s">
        <v>47</v>
      </c>
      <c r="I65" s="83"/>
      <c r="J65" s="83"/>
      <c r="M65" s="89"/>
      <c r="N65" s="89"/>
      <c r="Q65" s="84"/>
      <c r="R65" s="84"/>
      <c r="S65" s="84"/>
      <c r="T65" s="85"/>
    </row>
    <row r="66" spans="1:20" ht="19.5" thickTop="1" thickBot="1">
      <c r="A66" s="80">
        <v>55</v>
      </c>
      <c r="B66" s="81" t="s">
        <v>217</v>
      </c>
      <c r="C66" s="87" t="s">
        <v>104</v>
      </c>
      <c r="D66" s="87" t="s">
        <v>83</v>
      </c>
      <c r="E66" s="87" t="s">
        <v>47</v>
      </c>
      <c r="I66" s="83"/>
      <c r="J66" s="83"/>
      <c r="M66" s="89"/>
      <c r="N66" s="89"/>
      <c r="Q66" s="84"/>
      <c r="R66" s="84"/>
      <c r="S66" s="84"/>
      <c r="T66" s="85"/>
    </row>
    <row r="67" spans="1:20" ht="19.5" thickTop="1" thickBot="1">
      <c r="A67" s="80">
        <v>56</v>
      </c>
      <c r="B67" s="81" t="s">
        <v>218</v>
      </c>
      <c r="C67" s="87" t="s">
        <v>104</v>
      </c>
      <c r="D67" s="87" t="s">
        <v>83</v>
      </c>
      <c r="E67" s="87" t="s">
        <v>47</v>
      </c>
      <c r="I67" s="83"/>
      <c r="J67" s="83"/>
      <c r="M67" s="89"/>
      <c r="N67" s="89"/>
      <c r="Q67" s="84"/>
      <c r="R67" s="84"/>
      <c r="S67" s="84"/>
      <c r="T67" s="85"/>
    </row>
    <row r="68" spans="1:20" ht="19.5" customHeight="1" thickTop="1" thickBot="1">
      <c r="A68" s="80">
        <v>57</v>
      </c>
      <c r="B68" s="81" t="s">
        <v>219</v>
      </c>
      <c r="C68" s="87" t="s">
        <v>104</v>
      </c>
      <c r="D68" s="87" t="s">
        <v>83</v>
      </c>
      <c r="E68" s="87" t="s">
        <v>47</v>
      </c>
      <c r="I68" s="83"/>
      <c r="J68" s="83"/>
      <c r="M68" s="89"/>
      <c r="N68" s="89"/>
      <c r="Q68" s="84"/>
      <c r="R68" s="84"/>
      <c r="S68" s="84"/>
      <c r="T68" s="85"/>
    </row>
    <row r="69" spans="1:20" ht="19.5" thickTop="1" thickBot="1">
      <c r="A69" s="80">
        <v>58</v>
      </c>
      <c r="B69" s="81" t="s">
        <v>220</v>
      </c>
      <c r="C69" s="87" t="s">
        <v>104</v>
      </c>
      <c r="D69" s="87" t="s">
        <v>83</v>
      </c>
      <c r="E69" s="87" t="s">
        <v>47</v>
      </c>
      <c r="I69" s="83"/>
      <c r="J69" s="83"/>
      <c r="M69" s="89"/>
      <c r="N69" s="89"/>
      <c r="Q69" s="84"/>
      <c r="R69" s="84"/>
      <c r="S69" s="84"/>
      <c r="T69" s="85"/>
    </row>
    <row r="70" spans="1:20" ht="19.5" customHeight="1" thickTop="1" thickBot="1">
      <c r="A70" s="80">
        <v>59</v>
      </c>
      <c r="B70" s="81" t="s">
        <v>221</v>
      </c>
      <c r="C70" s="87" t="s">
        <v>104</v>
      </c>
      <c r="D70" s="87" t="s">
        <v>83</v>
      </c>
      <c r="E70" s="87" t="s">
        <v>16</v>
      </c>
      <c r="I70" s="83"/>
      <c r="J70" s="83"/>
      <c r="M70" s="89"/>
      <c r="N70" s="89"/>
      <c r="Q70" s="84"/>
      <c r="R70" s="84"/>
      <c r="S70" s="84"/>
      <c r="T70" s="85"/>
    </row>
    <row r="71" spans="1:20" ht="19.5" customHeight="1" thickTop="1" thickBot="1">
      <c r="A71" s="80">
        <v>60</v>
      </c>
      <c r="B71" s="81" t="s">
        <v>222</v>
      </c>
      <c r="C71" s="87" t="s">
        <v>104</v>
      </c>
      <c r="D71" s="87" t="s">
        <v>83</v>
      </c>
      <c r="E71" s="87" t="s">
        <v>16</v>
      </c>
      <c r="I71" s="83"/>
      <c r="J71" s="83"/>
      <c r="M71" s="89"/>
      <c r="N71" s="89"/>
      <c r="Q71" s="84"/>
      <c r="R71" s="84"/>
      <c r="S71" s="84"/>
      <c r="T71" s="85"/>
    </row>
    <row r="72" spans="1:20" ht="19.5" thickTop="1" thickBot="1">
      <c r="A72" s="80">
        <v>61</v>
      </c>
      <c r="B72" s="81" t="s">
        <v>223</v>
      </c>
      <c r="C72" s="87" t="s">
        <v>104</v>
      </c>
      <c r="D72" s="87" t="s">
        <v>85</v>
      </c>
      <c r="E72" s="87" t="s">
        <v>47</v>
      </c>
      <c r="I72" s="83"/>
      <c r="J72" s="83"/>
      <c r="M72" s="89"/>
      <c r="N72" s="89"/>
      <c r="Q72" s="84"/>
      <c r="R72" s="84"/>
      <c r="S72" s="84"/>
      <c r="T72" s="85"/>
    </row>
    <row r="73" spans="1:20" ht="19.5" thickTop="1" thickBot="1">
      <c r="A73" s="80">
        <v>62</v>
      </c>
      <c r="B73" s="81" t="s">
        <v>224</v>
      </c>
      <c r="C73" s="87" t="s">
        <v>104</v>
      </c>
      <c r="D73" s="87" t="s">
        <v>85</v>
      </c>
      <c r="E73" s="87" t="s">
        <v>47</v>
      </c>
      <c r="I73" s="83"/>
      <c r="J73" s="83"/>
      <c r="M73" s="89"/>
      <c r="N73" s="89"/>
      <c r="Q73" s="84"/>
      <c r="R73" s="84"/>
      <c r="S73" s="84"/>
      <c r="T73" s="85"/>
    </row>
    <row r="74" spans="1:20" ht="19.5" thickTop="1" thickBot="1">
      <c r="A74" s="80">
        <v>63</v>
      </c>
      <c r="B74" s="81" t="s">
        <v>225</v>
      </c>
      <c r="C74" s="87" t="s">
        <v>104</v>
      </c>
      <c r="D74" s="87" t="s">
        <v>83</v>
      </c>
      <c r="E74" s="87" t="s">
        <v>16</v>
      </c>
      <c r="I74" s="83"/>
      <c r="J74" s="83"/>
      <c r="M74" s="89"/>
      <c r="N74" s="89"/>
      <c r="Q74" s="84"/>
      <c r="R74" s="84"/>
      <c r="S74" s="84"/>
      <c r="T74" s="85"/>
    </row>
    <row r="75" spans="1:20" ht="19.5" thickTop="1" thickBot="1">
      <c r="A75" s="80">
        <v>64</v>
      </c>
      <c r="B75" s="81" t="s">
        <v>226</v>
      </c>
      <c r="C75" s="87" t="s">
        <v>104</v>
      </c>
      <c r="D75" s="87" t="s">
        <v>85</v>
      </c>
      <c r="E75" s="87" t="s">
        <v>16</v>
      </c>
      <c r="I75" s="83"/>
      <c r="J75" s="83"/>
      <c r="M75" s="89"/>
      <c r="N75" s="89"/>
      <c r="Q75" s="84"/>
      <c r="R75" s="84"/>
      <c r="S75" s="84"/>
      <c r="T75" s="85"/>
    </row>
    <row r="76" spans="1:20" ht="19.5" customHeight="1" thickTop="1" thickBot="1">
      <c r="A76" s="80">
        <v>65</v>
      </c>
      <c r="B76" s="81" t="s">
        <v>227</v>
      </c>
      <c r="C76" s="87" t="s">
        <v>104</v>
      </c>
      <c r="D76" s="87" t="s">
        <v>85</v>
      </c>
      <c r="E76" s="87" t="s">
        <v>47</v>
      </c>
      <c r="I76" s="83"/>
      <c r="J76" s="83"/>
      <c r="M76" s="89"/>
      <c r="N76" s="89"/>
      <c r="Q76" s="84"/>
      <c r="R76" s="84"/>
      <c r="S76" s="84"/>
      <c r="T76" s="85"/>
    </row>
    <row r="77" spans="1:20" ht="19.5" customHeight="1" thickTop="1" thickBot="1">
      <c r="A77" s="80">
        <v>66</v>
      </c>
      <c r="B77" s="81" t="s">
        <v>228</v>
      </c>
      <c r="C77" s="87" t="s">
        <v>128</v>
      </c>
      <c r="D77" s="87" t="s">
        <v>83</v>
      </c>
      <c r="E77" s="87" t="s">
        <v>16</v>
      </c>
      <c r="I77" s="83"/>
      <c r="J77" s="83"/>
      <c r="M77" s="89"/>
      <c r="N77" s="89"/>
      <c r="Q77" s="84"/>
      <c r="R77" s="84"/>
      <c r="S77" s="84"/>
      <c r="T77" s="85"/>
    </row>
    <row r="78" spans="1:20" ht="19.5" thickTop="1" thickBot="1">
      <c r="A78" s="80">
        <v>67</v>
      </c>
      <c r="B78" s="81" t="s">
        <v>229</v>
      </c>
      <c r="C78" s="87" t="s">
        <v>128</v>
      </c>
      <c r="D78" s="87" t="s">
        <v>83</v>
      </c>
      <c r="E78" s="87" t="s">
        <v>47</v>
      </c>
      <c r="I78" s="83"/>
      <c r="J78" s="83"/>
      <c r="M78" s="89"/>
      <c r="N78" s="89"/>
      <c r="Q78" s="84"/>
      <c r="R78" s="84"/>
      <c r="S78" s="84"/>
      <c r="T78" s="85"/>
    </row>
    <row r="79" spans="1:20" ht="19.5" thickTop="1" thickBot="1">
      <c r="A79" s="80">
        <v>68</v>
      </c>
      <c r="B79" s="81" t="s">
        <v>230</v>
      </c>
      <c r="C79" s="87" t="s">
        <v>128</v>
      </c>
      <c r="D79" s="87" t="s">
        <v>85</v>
      </c>
      <c r="E79" s="87" t="s">
        <v>16</v>
      </c>
      <c r="I79" s="83"/>
      <c r="J79" s="83"/>
      <c r="M79" s="89"/>
      <c r="N79" s="89"/>
      <c r="Q79" s="84"/>
      <c r="R79" s="84"/>
      <c r="S79" s="84"/>
      <c r="T79" s="85"/>
    </row>
    <row r="80" spans="1:20" ht="19.5" customHeight="1" thickTop="1" thickBot="1">
      <c r="A80" s="80">
        <v>69</v>
      </c>
      <c r="B80" s="81" t="s">
        <v>231</v>
      </c>
      <c r="C80" s="87" t="s">
        <v>128</v>
      </c>
      <c r="D80" s="87" t="s">
        <v>83</v>
      </c>
      <c r="E80" s="87" t="s">
        <v>16</v>
      </c>
      <c r="I80" s="83"/>
      <c r="J80" s="83"/>
      <c r="M80" s="89"/>
      <c r="N80" s="89"/>
      <c r="Q80" s="84"/>
      <c r="R80" s="84"/>
      <c r="S80" s="84"/>
      <c r="T80" s="85"/>
    </row>
    <row r="81" spans="1:20" ht="19.5" customHeight="1" thickTop="1" thickBot="1">
      <c r="A81" s="80">
        <v>70</v>
      </c>
      <c r="B81" s="81" t="s">
        <v>232</v>
      </c>
      <c r="C81" s="87" t="s">
        <v>128</v>
      </c>
      <c r="D81" s="87" t="s">
        <v>83</v>
      </c>
      <c r="E81" s="87" t="s">
        <v>47</v>
      </c>
      <c r="I81" s="83"/>
      <c r="J81" s="83"/>
      <c r="M81" s="89"/>
      <c r="N81" s="89"/>
      <c r="Q81" s="84"/>
      <c r="R81" s="84"/>
      <c r="S81" s="84"/>
      <c r="T81" s="85"/>
    </row>
    <row r="82" spans="1:20" ht="19.5" customHeight="1" thickTop="1" thickBot="1">
      <c r="A82" s="80">
        <v>71</v>
      </c>
      <c r="B82" s="81" t="s">
        <v>233</v>
      </c>
      <c r="C82" s="87" t="s">
        <v>128</v>
      </c>
      <c r="D82" s="87" t="s">
        <v>85</v>
      </c>
      <c r="E82" s="87" t="s">
        <v>16</v>
      </c>
      <c r="I82" s="83"/>
      <c r="J82" s="83"/>
      <c r="M82" s="89"/>
      <c r="N82" s="89"/>
      <c r="Q82" s="84"/>
      <c r="R82" s="84"/>
      <c r="S82" s="84"/>
      <c r="T82" s="85"/>
    </row>
    <row r="83" spans="1:20" ht="19.5" thickTop="1" thickBot="1">
      <c r="A83" s="80">
        <v>72</v>
      </c>
      <c r="B83" s="81" t="s">
        <v>234</v>
      </c>
      <c r="C83" s="87" t="s">
        <v>128</v>
      </c>
      <c r="D83" s="87" t="s">
        <v>85</v>
      </c>
      <c r="E83" s="87" t="s">
        <v>47</v>
      </c>
      <c r="I83" s="83"/>
      <c r="J83" s="83"/>
      <c r="M83" s="89"/>
      <c r="N83" s="89"/>
      <c r="Q83" s="84"/>
      <c r="R83" s="84"/>
      <c r="S83" s="84"/>
      <c r="T83" s="85"/>
    </row>
    <row r="84" spans="1:20" ht="19.5" thickTop="1" thickBot="1">
      <c r="A84" s="80">
        <v>73</v>
      </c>
      <c r="B84" s="81" t="s">
        <v>235</v>
      </c>
      <c r="C84" s="87" t="s">
        <v>128</v>
      </c>
      <c r="D84" s="87" t="s">
        <v>83</v>
      </c>
      <c r="E84" s="87" t="s">
        <v>16</v>
      </c>
      <c r="I84" s="83"/>
      <c r="J84" s="83"/>
      <c r="M84" s="89"/>
      <c r="N84" s="89"/>
      <c r="Q84" s="84"/>
      <c r="R84" s="84"/>
      <c r="S84" s="84"/>
      <c r="T84" s="85"/>
    </row>
    <row r="85" spans="1:20" ht="19.5" thickTop="1" thickBot="1">
      <c r="A85" s="80">
        <v>74</v>
      </c>
      <c r="B85" s="81" t="s">
        <v>236</v>
      </c>
      <c r="C85" s="87" t="s">
        <v>128</v>
      </c>
      <c r="D85" s="87" t="s">
        <v>85</v>
      </c>
      <c r="E85" s="87" t="s">
        <v>16</v>
      </c>
      <c r="I85" s="83"/>
      <c r="J85" s="83"/>
      <c r="M85" s="89"/>
      <c r="N85" s="89"/>
      <c r="Q85" s="84"/>
      <c r="R85" s="84"/>
      <c r="S85" s="84"/>
      <c r="T85" s="85"/>
    </row>
    <row r="86" spans="1:20" ht="19.5" customHeight="1" thickTop="1" thickBot="1">
      <c r="A86" s="80">
        <v>75</v>
      </c>
      <c r="B86" s="81" t="s">
        <v>237</v>
      </c>
      <c r="C86" s="87" t="s">
        <v>128</v>
      </c>
      <c r="D86" s="87" t="s">
        <v>85</v>
      </c>
      <c r="E86" s="87" t="s">
        <v>16</v>
      </c>
      <c r="I86" s="83"/>
      <c r="J86" s="83"/>
      <c r="M86" s="89"/>
      <c r="N86" s="89"/>
      <c r="Q86" s="84"/>
      <c r="R86" s="84"/>
      <c r="S86" s="84"/>
      <c r="T86" s="85"/>
    </row>
    <row r="87" spans="1:20" ht="19.5" thickTop="1" thickBot="1">
      <c r="A87" s="80">
        <v>76</v>
      </c>
      <c r="B87" s="81" t="s">
        <v>238</v>
      </c>
      <c r="C87" s="87" t="s">
        <v>128</v>
      </c>
      <c r="D87" s="87" t="s">
        <v>85</v>
      </c>
      <c r="E87" s="87" t="s">
        <v>47</v>
      </c>
      <c r="I87" s="83"/>
      <c r="J87" s="83"/>
      <c r="M87" s="89"/>
      <c r="N87" s="89"/>
      <c r="Q87" s="84"/>
      <c r="R87" s="84"/>
      <c r="S87" s="84"/>
      <c r="T87" s="85"/>
    </row>
    <row r="88" spans="1:20" ht="19.5" thickTop="1" thickBot="1">
      <c r="A88" s="80">
        <v>77</v>
      </c>
      <c r="B88" s="81" t="s">
        <v>239</v>
      </c>
      <c r="C88" s="87" t="s">
        <v>128</v>
      </c>
      <c r="D88" s="87" t="s">
        <v>85</v>
      </c>
      <c r="E88" s="87" t="s">
        <v>16</v>
      </c>
      <c r="I88" s="83"/>
      <c r="J88" s="83"/>
      <c r="M88" s="89"/>
      <c r="N88" s="89"/>
      <c r="Q88" s="84"/>
      <c r="R88" s="84"/>
      <c r="S88" s="84"/>
      <c r="T88" s="85"/>
    </row>
    <row r="89" spans="1:20" ht="19.5" thickTop="1" thickBot="1">
      <c r="A89" s="80">
        <v>78</v>
      </c>
      <c r="B89" s="81" t="s">
        <v>240</v>
      </c>
      <c r="C89" s="87" t="s">
        <v>128</v>
      </c>
      <c r="D89" s="87" t="s">
        <v>83</v>
      </c>
      <c r="E89" s="87" t="s">
        <v>16</v>
      </c>
      <c r="I89" s="83"/>
      <c r="J89" s="83"/>
      <c r="M89" s="89"/>
      <c r="N89" s="89"/>
      <c r="Q89" s="84"/>
      <c r="R89" s="84"/>
      <c r="S89" s="84"/>
      <c r="T89" s="85"/>
    </row>
    <row r="90" spans="1:20" ht="19.5" thickTop="1" thickBot="1">
      <c r="A90" s="80">
        <v>79</v>
      </c>
      <c r="B90" s="81" t="s">
        <v>241</v>
      </c>
      <c r="C90" s="87" t="s">
        <v>128</v>
      </c>
      <c r="D90" s="87" t="s">
        <v>85</v>
      </c>
      <c r="E90" s="87" t="s">
        <v>47</v>
      </c>
      <c r="I90" s="83"/>
      <c r="J90" s="83"/>
      <c r="M90" s="89"/>
      <c r="N90" s="89"/>
      <c r="Q90" s="84"/>
      <c r="R90" s="84"/>
      <c r="S90" s="84"/>
      <c r="T90" s="85"/>
    </row>
    <row r="91" spans="1:20" ht="19.5" thickTop="1" thickBot="1">
      <c r="A91" s="80">
        <v>80</v>
      </c>
      <c r="B91" s="81" t="s">
        <v>242</v>
      </c>
      <c r="C91" s="87" t="s">
        <v>128</v>
      </c>
      <c r="D91" s="87" t="s">
        <v>83</v>
      </c>
      <c r="E91" s="87" t="s">
        <v>16</v>
      </c>
      <c r="I91" s="83"/>
      <c r="J91" s="83"/>
      <c r="M91" s="89"/>
      <c r="N91" s="89"/>
      <c r="Q91" s="84"/>
      <c r="R91" s="84"/>
      <c r="S91" s="84"/>
      <c r="T91" s="85"/>
    </row>
    <row r="92" spans="1:20" ht="19.5" thickTop="1" thickBot="1">
      <c r="A92" s="80">
        <v>81</v>
      </c>
      <c r="B92" s="81" t="s">
        <v>243</v>
      </c>
      <c r="C92" s="87" t="s">
        <v>128</v>
      </c>
      <c r="D92" s="87" t="s">
        <v>85</v>
      </c>
      <c r="E92" s="87" t="s">
        <v>16</v>
      </c>
      <c r="I92" s="83"/>
      <c r="J92" s="83"/>
      <c r="M92" s="89"/>
      <c r="N92" s="89"/>
      <c r="Q92" s="84"/>
      <c r="R92" s="84"/>
      <c r="S92" s="84"/>
      <c r="T92" s="85"/>
    </row>
    <row r="93" spans="1:20" ht="19.5" thickTop="1" thickBot="1">
      <c r="A93" s="80">
        <v>82</v>
      </c>
      <c r="B93" s="81" t="s">
        <v>244</v>
      </c>
      <c r="C93" s="87" t="s">
        <v>128</v>
      </c>
      <c r="D93" s="87" t="s">
        <v>83</v>
      </c>
      <c r="E93" s="87" t="s">
        <v>16</v>
      </c>
      <c r="I93" s="83"/>
      <c r="J93" s="83"/>
      <c r="M93" s="89"/>
      <c r="N93" s="89"/>
      <c r="Q93" s="84"/>
      <c r="R93" s="84"/>
      <c r="S93" s="84"/>
      <c r="T93" s="85"/>
    </row>
    <row r="94" spans="1:20" ht="19.5" thickTop="1" thickBot="1">
      <c r="A94" s="80">
        <v>83</v>
      </c>
      <c r="B94" s="81" t="s">
        <v>245</v>
      </c>
      <c r="C94" s="87" t="s">
        <v>128</v>
      </c>
      <c r="D94" s="87" t="s">
        <v>85</v>
      </c>
      <c r="E94" s="87" t="s">
        <v>47</v>
      </c>
      <c r="I94" s="83"/>
      <c r="J94" s="83"/>
      <c r="M94" s="89"/>
      <c r="N94" s="89"/>
      <c r="Q94" s="84"/>
      <c r="R94" s="84"/>
      <c r="S94" s="84"/>
      <c r="T94" s="85"/>
    </row>
    <row r="95" spans="1:20" ht="19.5" thickTop="1" thickBot="1">
      <c r="A95" s="80">
        <v>84</v>
      </c>
      <c r="B95" s="81" t="s">
        <v>246</v>
      </c>
      <c r="C95" s="87" t="s">
        <v>128</v>
      </c>
      <c r="D95" s="87" t="s">
        <v>83</v>
      </c>
      <c r="E95" s="87" t="s">
        <v>16</v>
      </c>
      <c r="I95" s="83"/>
      <c r="J95" s="83"/>
      <c r="M95" s="89"/>
      <c r="N95" s="89"/>
      <c r="Q95" s="84"/>
      <c r="R95" s="84"/>
      <c r="S95" s="84"/>
      <c r="T95" s="85"/>
    </row>
    <row r="96" spans="1:20" ht="19.5" thickTop="1" thickBot="1">
      <c r="A96" s="80">
        <v>85</v>
      </c>
      <c r="B96" s="81" t="s">
        <v>247</v>
      </c>
      <c r="C96" s="87" t="s">
        <v>128</v>
      </c>
      <c r="D96" s="87" t="s">
        <v>85</v>
      </c>
      <c r="E96" s="87" t="s">
        <v>47</v>
      </c>
      <c r="I96" s="83"/>
      <c r="J96" s="83"/>
      <c r="M96" s="89"/>
      <c r="N96" s="89"/>
      <c r="Q96" s="84"/>
      <c r="R96" s="84"/>
      <c r="S96" s="84"/>
      <c r="T96" s="85"/>
    </row>
    <row r="97" spans="1:20" ht="19.5" thickTop="1" thickBot="1">
      <c r="A97" s="80">
        <v>86</v>
      </c>
      <c r="B97" s="81" t="s">
        <v>248</v>
      </c>
      <c r="C97" s="87" t="s">
        <v>128</v>
      </c>
      <c r="D97" s="87" t="s">
        <v>85</v>
      </c>
      <c r="E97" s="87" t="s">
        <v>16</v>
      </c>
      <c r="I97" s="83"/>
      <c r="J97" s="83"/>
      <c r="M97" s="89"/>
      <c r="N97" s="89"/>
      <c r="Q97" s="84"/>
      <c r="R97" s="84"/>
      <c r="S97" s="84"/>
      <c r="T97" s="85"/>
    </row>
    <row r="98" spans="1:20" ht="19.5" thickTop="1" thickBot="1">
      <c r="A98" s="80">
        <v>87</v>
      </c>
      <c r="B98" s="81" t="s">
        <v>249</v>
      </c>
      <c r="C98" s="87" t="s">
        <v>128</v>
      </c>
      <c r="D98" s="87" t="s">
        <v>83</v>
      </c>
      <c r="E98" s="87" t="s">
        <v>47</v>
      </c>
      <c r="I98" s="83"/>
      <c r="J98" s="83"/>
      <c r="M98" s="89"/>
      <c r="N98" s="89"/>
      <c r="Q98" s="84"/>
      <c r="R98" s="84"/>
      <c r="S98" s="84"/>
      <c r="T98" s="85"/>
    </row>
    <row r="99" spans="1:20" ht="19.5" thickTop="1" thickBot="1">
      <c r="A99" s="80">
        <v>88</v>
      </c>
      <c r="B99" s="81" t="s">
        <v>250</v>
      </c>
      <c r="C99" s="87" t="s">
        <v>128</v>
      </c>
      <c r="D99" s="87" t="s">
        <v>85</v>
      </c>
      <c r="E99" s="87" t="s">
        <v>47</v>
      </c>
      <c r="I99" s="83"/>
      <c r="J99" s="83"/>
      <c r="M99" s="89"/>
      <c r="N99" s="89"/>
      <c r="Q99" s="84"/>
      <c r="R99" s="84"/>
      <c r="S99" s="84"/>
      <c r="T99" s="85"/>
    </row>
    <row r="100" spans="1:20" ht="19.5" thickTop="1" thickBot="1">
      <c r="A100" s="80">
        <v>89</v>
      </c>
      <c r="B100" s="81" t="s">
        <v>251</v>
      </c>
      <c r="C100" s="87" t="s">
        <v>128</v>
      </c>
      <c r="D100" s="87" t="s">
        <v>83</v>
      </c>
      <c r="E100" s="87" t="s">
        <v>16</v>
      </c>
      <c r="I100" s="83"/>
      <c r="J100" s="83"/>
      <c r="M100" s="89"/>
      <c r="N100" s="89"/>
      <c r="Q100" s="84"/>
      <c r="R100" s="84"/>
      <c r="S100" s="84"/>
      <c r="T100" s="85"/>
    </row>
    <row r="101" spans="1:20" ht="19.5" customHeight="1" thickTop="1" thickBot="1">
      <c r="A101" s="80">
        <v>90</v>
      </c>
      <c r="B101" s="81" t="s">
        <v>252</v>
      </c>
      <c r="C101" s="87" t="s">
        <v>128</v>
      </c>
      <c r="D101" s="87" t="s">
        <v>83</v>
      </c>
      <c r="E101" s="87" t="s">
        <v>47</v>
      </c>
      <c r="I101" s="83"/>
      <c r="J101" s="83"/>
      <c r="M101" s="89"/>
      <c r="N101" s="89"/>
      <c r="Q101" s="84"/>
      <c r="R101" s="84"/>
      <c r="S101" s="84"/>
      <c r="T101" s="85"/>
    </row>
    <row r="102" spans="1:20" ht="19.5" thickTop="1" thickBot="1">
      <c r="A102" s="80">
        <v>91</v>
      </c>
      <c r="B102" s="81" t="s">
        <v>253</v>
      </c>
      <c r="C102" s="87" t="s">
        <v>128</v>
      </c>
      <c r="D102" s="87" t="s">
        <v>83</v>
      </c>
      <c r="E102" s="87" t="s">
        <v>47</v>
      </c>
      <c r="I102" s="83"/>
      <c r="J102" s="83"/>
      <c r="M102" s="89"/>
      <c r="N102" s="89"/>
      <c r="Q102" s="84"/>
      <c r="R102" s="84"/>
      <c r="S102" s="84"/>
      <c r="T102" s="85"/>
    </row>
    <row r="103" spans="1:20" ht="19.5" customHeight="1" thickTop="1" thickBot="1">
      <c r="A103" s="80">
        <v>92</v>
      </c>
      <c r="B103" s="81" t="s">
        <v>254</v>
      </c>
      <c r="C103" s="87" t="s">
        <v>128</v>
      </c>
      <c r="D103" s="87" t="s">
        <v>83</v>
      </c>
      <c r="E103" s="87" t="s">
        <v>47</v>
      </c>
      <c r="I103" s="83"/>
      <c r="J103" s="83"/>
      <c r="M103" s="89"/>
      <c r="N103" s="89"/>
      <c r="Q103" s="84"/>
      <c r="R103" s="84"/>
      <c r="S103" s="84"/>
      <c r="T103" s="85"/>
    </row>
    <row r="104" spans="1:20" ht="19.5" thickTop="1" thickBot="1">
      <c r="A104" s="80">
        <v>93</v>
      </c>
      <c r="B104" s="81" t="s">
        <v>255</v>
      </c>
      <c r="C104" s="87" t="s">
        <v>128</v>
      </c>
      <c r="D104" s="87" t="s">
        <v>85</v>
      </c>
      <c r="E104" s="87" t="s">
        <v>47</v>
      </c>
      <c r="I104" s="83"/>
      <c r="J104" s="83"/>
      <c r="M104" s="89"/>
      <c r="N104" s="89"/>
      <c r="Q104" s="84"/>
      <c r="R104" s="84"/>
      <c r="S104" s="84"/>
      <c r="T104" s="85"/>
    </row>
    <row r="105" spans="1:20" ht="19.5" customHeight="1" thickTop="1" thickBot="1">
      <c r="A105" s="80">
        <v>94</v>
      </c>
      <c r="B105" s="81" t="s">
        <v>256</v>
      </c>
      <c r="C105" s="87" t="s">
        <v>128</v>
      </c>
      <c r="D105" s="87" t="s">
        <v>85</v>
      </c>
      <c r="E105" s="87" t="s">
        <v>47</v>
      </c>
      <c r="I105" s="83"/>
      <c r="J105" s="83"/>
      <c r="M105" s="89"/>
      <c r="N105" s="89"/>
      <c r="Q105" s="84"/>
      <c r="R105" s="84"/>
      <c r="S105" s="84"/>
      <c r="T105" s="85"/>
    </row>
    <row r="106" spans="1:20" ht="19.5" thickTop="1" thickBot="1">
      <c r="A106" s="80">
        <v>95</v>
      </c>
      <c r="B106" s="81" t="s">
        <v>257</v>
      </c>
      <c r="C106" s="87" t="s">
        <v>128</v>
      </c>
      <c r="D106" s="87" t="s">
        <v>83</v>
      </c>
      <c r="E106" s="87" t="s">
        <v>16</v>
      </c>
      <c r="I106" s="83"/>
      <c r="J106" s="83"/>
      <c r="M106" s="89"/>
      <c r="N106" s="89"/>
      <c r="Q106" s="84"/>
      <c r="R106" s="84"/>
      <c r="S106" s="84"/>
      <c r="T106" s="85"/>
    </row>
    <row r="107" spans="1:20" ht="19.5" thickTop="1" thickBot="1">
      <c r="A107" s="80">
        <v>96</v>
      </c>
      <c r="B107" s="81" t="s">
        <v>258</v>
      </c>
      <c r="C107" s="87" t="s">
        <v>128</v>
      </c>
      <c r="D107" s="87" t="s">
        <v>83</v>
      </c>
      <c r="E107" s="87" t="s">
        <v>16</v>
      </c>
      <c r="I107" s="83"/>
      <c r="J107" s="83"/>
      <c r="M107" s="89"/>
      <c r="N107" s="89"/>
      <c r="Q107" s="84"/>
      <c r="R107" s="84"/>
      <c r="S107" s="84"/>
      <c r="T107" s="85"/>
    </row>
    <row r="108" spans="1:20" ht="19.5" thickTop="1" thickBot="1">
      <c r="A108" s="80">
        <v>97</v>
      </c>
      <c r="B108" s="81" t="s">
        <v>259</v>
      </c>
      <c r="C108" s="87" t="s">
        <v>130</v>
      </c>
      <c r="D108" s="87" t="s">
        <v>83</v>
      </c>
      <c r="E108" s="87" t="s">
        <v>16</v>
      </c>
      <c r="I108" s="83"/>
      <c r="J108" s="83"/>
      <c r="M108" s="89"/>
      <c r="N108" s="89"/>
      <c r="Q108" s="84"/>
      <c r="R108" s="84"/>
      <c r="S108" s="84"/>
      <c r="T108" s="85"/>
    </row>
    <row r="109" spans="1:20" ht="19.5" thickTop="1" thickBot="1">
      <c r="A109" s="80">
        <v>98</v>
      </c>
      <c r="B109" s="81" t="s">
        <v>260</v>
      </c>
      <c r="C109" s="87" t="s">
        <v>130</v>
      </c>
      <c r="D109" s="87" t="s">
        <v>83</v>
      </c>
      <c r="E109" s="87" t="s">
        <v>16</v>
      </c>
      <c r="I109" s="83"/>
      <c r="J109" s="83"/>
      <c r="M109" s="89"/>
      <c r="N109" s="89"/>
      <c r="Q109" s="84"/>
      <c r="R109" s="84"/>
      <c r="S109" s="84"/>
      <c r="T109" s="85"/>
    </row>
    <row r="110" spans="1:20" ht="19.5" thickTop="1" thickBot="1">
      <c r="A110" s="80">
        <v>99</v>
      </c>
      <c r="B110" s="81" t="s">
        <v>261</v>
      </c>
      <c r="C110" s="87" t="s">
        <v>130</v>
      </c>
      <c r="D110" s="87" t="s">
        <v>83</v>
      </c>
      <c r="E110" s="87" t="s">
        <v>16</v>
      </c>
      <c r="I110" s="83"/>
      <c r="J110" s="83"/>
      <c r="M110" s="89"/>
      <c r="N110" s="89"/>
      <c r="Q110" s="84"/>
      <c r="R110" s="84"/>
      <c r="S110" s="84"/>
      <c r="T110" s="85"/>
    </row>
    <row r="111" spans="1:20" ht="19.5" thickTop="1" thickBot="1">
      <c r="A111" s="80">
        <v>100</v>
      </c>
      <c r="B111" s="81" t="s">
        <v>262</v>
      </c>
      <c r="C111" s="87" t="s">
        <v>130</v>
      </c>
      <c r="D111" s="87" t="s">
        <v>83</v>
      </c>
      <c r="E111" s="87" t="s">
        <v>16</v>
      </c>
      <c r="I111" s="83"/>
      <c r="J111" s="83"/>
      <c r="M111" s="89"/>
      <c r="N111" s="89"/>
      <c r="Q111" s="84"/>
      <c r="R111" s="84"/>
      <c r="S111" s="84"/>
      <c r="T111" s="85"/>
    </row>
    <row r="112" spans="1:20" ht="19.5" thickTop="1" thickBot="1">
      <c r="A112" s="80">
        <v>101</v>
      </c>
      <c r="B112" s="81" t="s">
        <v>263</v>
      </c>
      <c r="C112" s="87" t="s">
        <v>130</v>
      </c>
      <c r="D112" s="87" t="s">
        <v>85</v>
      </c>
      <c r="E112" s="87" t="s">
        <v>16</v>
      </c>
      <c r="I112" s="83"/>
      <c r="J112" s="83"/>
      <c r="M112" s="89"/>
      <c r="N112" s="89"/>
      <c r="Q112" s="84"/>
      <c r="R112" s="84"/>
      <c r="S112" s="84"/>
      <c r="T112" s="85"/>
    </row>
    <row r="113" spans="1:20" ht="19.5" thickTop="1" thickBot="1">
      <c r="A113" s="80">
        <v>102</v>
      </c>
      <c r="B113" s="81" t="s">
        <v>264</v>
      </c>
      <c r="C113" s="87" t="s">
        <v>130</v>
      </c>
      <c r="D113" s="87" t="s">
        <v>83</v>
      </c>
      <c r="E113" s="87" t="s">
        <v>16</v>
      </c>
      <c r="I113" s="83"/>
      <c r="J113" s="83"/>
      <c r="M113" s="89"/>
      <c r="N113" s="89"/>
      <c r="Q113" s="84"/>
      <c r="R113" s="84"/>
      <c r="S113" s="84"/>
      <c r="T113" s="85"/>
    </row>
    <row r="114" spans="1:20" ht="19.5" customHeight="1" thickTop="1" thickBot="1">
      <c r="A114" s="80">
        <v>103</v>
      </c>
      <c r="B114" s="81" t="s">
        <v>265</v>
      </c>
      <c r="C114" s="87" t="s">
        <v>130</v>
      </c>
      <c r="D114" s="87" t="s">
        <v>83</v>
      </c>
      <c r="E114" s="87" t="s">
        <v>16</v>
      </c>
      <c r="I114" s="83"/>
      <c r="J114" s="83"/>
      <c r="M114" s="89"/>
      <c r="N114" s="89"/>
      <c r="Q114" s="84"/>
      <c r="R114" s="84"/>
      <c r="S114" s="84"/>
      <c r="T114" s="85"/>
    </row>
    <row r="115" spans="1:20" ht="19.5" customHeight="1" thickTop="1" thickBot="1">
      <c r="A115" s="80">
        <v>104</v>
      </c>
      <c r="B115" s="81" t="s">
        <v>266</v>
      </c>
      <c r="C115" s="87" t="s">
        <v>130</v>
      </c>
      <c r="D115" s="87" t="s">
        <v>83</v>
      </c>
      <c r="E115" s="87" t="s">
        <v>16</v>
      </c>
      <c r="I115" s="83"/>
      <c r="J115" s="83"/>
      <c r="M115" s="89"/>
      <c r="N115" s="89"/>
      <c r="Q115" s="84"/>
      <c r="R115" s="84"/>
      <c r="S115" s="84"/>
      <c r="T115" s="85"/>
    </row>
    <row r="116" spans="1:20" ht="19.5" thickTop="1" thickBot="1">
      <c r="A116" s="80">
        <v>105</v>
      </c>
      <c r="B116" s="81" t="s">
        <v>267</v>
      </c>
      <c r="C116" s="87" t="s">
        <v>130</v>
      </c>
      <c r="D116" s="87" t="s">
        <v>83</v>
      </c>
      <c r="E116" s="87" t="s">
        <v>16</v>
      </c>
      <c r="I116" s="83"/>
      <c r="J116" s="83"/>
      <c r="M116" s="89"/>
      <c r="N116" s="89"/>
      <c r="Q116" s="84"/>
      <c r="R116" s="84"/>
      <c r="S116" s="84"/>
      <c r="T116" s="85"/>
    </row>
    <row r="117" spans="1:20" ht="19.5" thickTop="1" thickBot="1">
      <c r="A117" s="80">
        <v>106</v>
      </c>
      <c r="B117" s="81" t="s">
        <v>268</v>
      </c>
      <c r="C117" s="87" t="s">
        <v>130</v>
      </c>
      <c r="D117" s="87" t="s">
        <v>83</v>
      </c>
      <c r="E117" s="87" t="s">
        <v>16</v>
      </c>
      <c r="I117" s="83"/>
      <c r="J117" s="83"/>
      <c r="M117" s="89"/>
      <c r="N117" s="89"/>
      <c r="Q117" s="84"/>
      <c r="R117" s="84"/>
      <c r="S117" s="84"/>
      <c r="T117" s="85"/>
    </row>
    <row r="118" spans="1:20" ht="19.5" customHeight="1" thickTop="1" thickBot="1">
      <c r="A118" s="80">
        <v>107</v>
      </c>
      <c r="B118" s="81" t="s">
        <v>269</v>
      </c>
      <c r="C118" s="87" t="s">
        <v>130</v>
      </c>
      <c r="D118" s="87" t="s">
        <v>83</v>
      </c>
      <c r="E118" s="87" t="s">
        <v>16</v>
      </c>
      <c r="I118" s="83"/>
      <c r="J118" s="83"/>
      <c r="M118" s="89"/>
      <c r="N118" s="89"/>
      <c r="Q118" s="84"/>
      <c r="R118" s="84"/>
      <c r="S118" s="84"/>
      <c r="T118" s="85"/>
    </row>
    <row r="119" spans="1:20" ht="19.5" thickTop="1" thickBot="1">
      <c r="A119" s="80">
        <v>108</v>
      </c>
      <c r="B119" s="81" t="s">
        <v>270</v>
      </c>
      <c r="C119" s="87" t="s">
        <v>130</v>
      </c>
      <c r="D119" s="87" t="s">
        <v>83</v>
      </c>
      <c r="E119" s="87" t="s">
        <v>16</v>
      </c>
      <c r="I119" s="83"/>
      <c r="J119" s="83"/>
      <c r="M119" s="89"/>
      <c r="N119" s="89"/>
      <c r="Q119" s="84"/>
      <c r="R119" s="84"/>
      <c r="S119" s="84"/>
      <c r="T119" s="85"/>
    </row>
    <row r="120" spans="1:20" ht="19.5" thickTop="1" thickBot="1">
      <c r="A120" s="80">
        <v>109</v>
      </c>
      <c r="B120" s="81" t="s">
        <v>271</v>
      </c>
      <c r="C120" s="87" t="s">
        <v>130</v>
      </c>
      <c r="D120" s="87" t="s">
        <v>83</v>
      </c>
      <c r="E120" s="87" t="s">
        <v>16</v>
      </c>
      <c r="I120" s="83"/>
      <c r="J120" s="83"/>
      <c r="M120" s="89"/>
      <c r="N120" s="89"/>
      <c r="Q120" s="84"/>
      <c r="R120" s="84"/>
      <c r="S120" s="84"/>
      <c r="T120" s="85"/>
    </row>
    <row r="121" spans="1:20" ht="19.5" customHeight="1" thickTop="1" thickBot="1">
      <c r="A121" s="80">
        <v>110</v>
      </c>
      <c r="B121" s="81" t="s">
        <v>272</v>
      </c>
      <c r="C121" s="87" t="s">
        <v>130</v>
      </c>
      <c r="D121" s="87" t="s">
        <v>83</v>
      </c>
      <c r="E121" s="87" t="s">
        <v>16</v>
      </c>
      <c r="I121" s="83"/>
      <c r="J121" s="83"/>
      <c r="M121" s="89"/>
      <c r="N121" s="89"/>
      <c r="Q121" s="84"/>
      <c r="R121" s="84"/>
      <c r="S121" s="84"/>
      <c r="T121" s="85"/>
    </row>
    <row r="122" spans="1:20" ht="19.5" thickTop="1" thickBot="1">
      <c r="A122" s="80">
        <v>111</v>
      </c>
      <c r="B122" s="81" t="s">
        <v>273</v>
      </c>
      <c r="C122" s="87" t="s">
        <v>130</v>
      </c>
      <c r="D122" s="87" t="s">
        <v>83</v>
      </c>
      <c r="E122" s="87" t="s">
        <v>16</v>
      </c>
      <c r="I122" s="83"/>
      <c r="J122" s="83"/>
      <c r="M122" s="89"/>
      <c r="N122" s="89"/>
      <c r="Q122" s="84"/>
      <c r="R122" s="84"/>
      <c r="S122" s="84"/>
      <c r="T122" s="85"/>
    </row>
    <row r="123" spans="1:20" ht="19.5" thickTop="1" thickBot="1">
      <c r="A123" s="80">
        <v>112</v>
      </c>
      <c r="B123" s="81" t="s">
        <v>274</v>
      </c>
      <c r="C123" s="87" t="s">
        <v>130</v>
      </c>
      <c r="D123" s="87" t="s">
        <v>85</v>
      </c>
      <c r="E123" s="87" t="s">
        <v>16</v>
      </c>
      <c r="I123" s="83"/>
      <c r="J123" s="83"/>
      <c r="M123" s="89"/>
      <c r="N123" s="89"/>
      <c r="Q123" s="84"/>
      <c r="R123" s="84"/>
      <c r="S123" s="84"/>
      <c r="T123" s="85"/>
    </row>
    <row r="124" spans="1:20" ht="19.5" thickTop="1" thickBot="1">
      <c r="A124" s="80">
        <v>113</v>
      </c>
      <c r="B124" s="81" t="s">
        <v>275</v>
      </c>
      <c r="C124" s="87" t="s">
        <v>130</v>
      </c>
      <c r="D124" s="87" t="s">
        <v>83</v>
      </c>
      <c r="E124" s="87" t="s">
        <v>16</v>
      </c>
      <c r="I124" s="83"/>
      <c r="J124" s="83"/>
      <c r="M124" s="89"/>
      <c r="N124" s="89"/>
      <c r="Q124" s="84"/>
      <c r="R124" s="84"/>
      <c r="S124" s="84"/>
      <c r="T124" s="85"/>
    </row>
    <row r="125" spans="1:20" ht="19.5" customHeight="1" thickTop="1" thickBot="1">
      <c r="A125" s="80">
        <v>114</v>
      </c>
      <c r="B125" s="81" t="s">
        <v>276</v>
      </c>
      <c r="C125" s="87" t="s">
        <v>130</v>
      </c>
      <c r="D125" s="87" t="s">
        <v>83</v>
      </c>
      <c r="E125" s="87" t="s">
        <v>16</v>
      </c>
      <c r="I125" s="83"/>
      <c r="J125" s="83"/>
      <c r="M125" s="89"/>
      <c r="N125" s="89"/>
      <c r="Q125" s="84"/>
      <c r="R125" s="84"/>
      <c r="S125" s="84"/>
      <c r="T125" s="85"/>
    </row>
    <row r="126" spans="1:20" ht="19.5" thickTop="1" thickBot="1">
      <c r="A126" s="80">
        <v>115</v>
      </c>
      <c r="B126" s="81" t="s">
        <v>277</v>
      </c>
      <c r="C126" s="87" t="s">
        <v>130</v>
      </c>
      <c r="D126" s="87" t="s">
        <v>83</v>
      </c>
      <c r="E126" s="87" t="s">
        <v>16</v>
      </c>
      <c r="I126" s="83"/>
      <c r="J126" s="83"/>
      <c r="M126" s="89"/>
      <c r="N126" s="89"/>
      <c r="Q126" s="84"/>
      <c r="R126" s="84"/>
      <c r="S126" s="84"/>
      <c r="T126" s="85"/>
    </row>
    <row r="127" spans="1:20" ht="19.5" thickTop="1" thickBot="1">
      <c r="A127" s="80">
        <v>116</v>
      </c>
      <c r="B127" s="81" t="s">
        <v>278</v>
      </c>
      <c r="C127" s="87" t="s">
        <v>130</v>
      </c>
      <c r="D127" s="87" t="s">
        <v>83</v>
      </c>
      <c r="E127" s="87" t="s">
        <v>16</v>
      </c>
      <c r="I127" s="83"/>
      <c r="J127" s="83"/>
      <c r="M127" s="89"/>
      <c r="N127" s="89"/>
      <c r="Q127" s="84"/>
      <c r="R127" s="84"/>
      <c r="S127" s="84"/>
      <c r="T127" s="85"/>
    </row>
    <row r="128" spans="1:20" ht="19.5" thickTop="1" thickBot="1">
      <c r="A128" s="80">
        <v>117</v>
      </c>
      <c r="B128" s="81" t="s">
        <v>279</v>
      </c>
      <c r="C128" s="87" t="s">
        <v>130</v>
      </c>
      <c r="D128" s="87" t="s">
        <v>85</v>
      </c>
      <c r="E128" s="87" t="s">
        <v>47</v>
      </c>
      <c r="I128" s="83"/>
      <c r="J128" s="83"/>
      <c r="M128" s="89"/>
      <c r="N128" s="89"/>
      <c r="Q128" s="84"/>
      <c r="R128" s="84"/>
      <c r="S128" s="84"/>
      <c r="T128" s="85"/>
    </row>
    <row r="129" spans="1:20" ht="19.5" customHeight="1" thickTop="1" thickBot="1">
      <c r="A129" s="80">
        <v>118</v>
      </c>
      <c r="B129" s="81" t="s">
        <v>280</v>
      </c>
      <c r="C129" s="87" t="s">
        <v>130</v>
      </c>
      <c r="D129" s="87" t="s">
        <v>83</v>
      </c>
      <c r="E129" s="87" t="s">
        <v>47</v>
      </c>
      <c r="I129" s="83"/>
      <c r="J129" s="83"/>
      <c r="M129" s="89"/>
      <c r="N129" s="89"/>
      <c r="Q129" s="84"/>
      <c r="R129" s="84"/>
      <c r="S129" s="84"/>
      <c r="T129" s="85"/>
    </row>
    <row r="130" spans="1:20" ht="19.5" customHeight="1" thickTop="1" thickBot="1">
      <c r="A130" s="80">
        <v>119</v>
      </c>
      <c r="B130" s="81" t="s">
        <v>281</v>
      </c>
      <c r="C130" s="87" t="s">
        <v>130</v>
      </c>
      <c r="D130" s="87" t="s">
        <v>83</v>
      </c>
      <c r="E130" s="87" t="s">
        <v>47</v>
      </c>
      <c r="I130" s="83"/>
      <c r="J130" s="83"/>
      <c r="M130" s="89"/>
      <c r="N130" s="89"/>
      <c r="Q130" s="84"/>
      <c r="R130" s="84"/>
      <c r="S130" s="84"/>
      <c r="T130" s="85"/>
    </row>
    <row r="131" spans="1:20" ht="19.5" customHeight="1" thickTop="1" thickBot="1">
      <c r="A131" s="80">
        <v>120</v>
      </c>
      <c r="B131" s="81" t="s">
        <v>282</v>
      </c>
      <c r="C131" s="87" t="s">
        <v>130</v>
      </c>
      <c r="D131" s="87" t="s">
        <v>83</v>
      </c>
      <c r="E131" s="87" t="s">
        <v>47</v>
      </c>
      <c r="I131" s="83"/>
      <c r="J131" s="83"/>
      <c r="M131" s="89"/>
      <c r="N131" s="89"/>
      <c r="Q131" s="84"/>
      <c r="R131" s="84"/>
      <c r="S131" s="84"/>
      <c r="T131" s="85"/>
    </row>
    <row r="132" spans="1:20" ht="19.5" thickTop="1" thickBot="1">
      <c r="A132" s="80">
        <v>121</v>
      </c>
      <c r="B132" s="81" t="s">
        <v>283</v>
      </c>
      <c r="C132" s="87" t="s">
        <v>130</v>
      </c>
      <c r="D132" s="87" t="s">
        <v>85</v>
      </c>
      <c r="E132" s="87" t="s">
        <v>47</v>
      </c>
      <c r="I132" s="83"/>
      <c r="J132" s="83"/>
      <c r="M132" s="89"/>
      <c r="N132" s="89"/>
      <c r="Q132" s="84"/>
      <c r="R132" s="84"/>
      <c r="S132" s="84"/>
      <c r="T132" s="85"/>
    </row>
    <row r="133" spans="1:20" ht="19.5" thickTop="1" thickBot="1">
      <c r="A133" s="80">
        <v>122</v>
      </c>
      <c r="B133" s="81" t="s">
        <v>284</v>
      </c>
      <c r="C133" s="87" t="s">
        <v>130</v>
      </c>
      <c r="D133" s="87" t="s">
        <v>83</v>
      </c>
      <c r="E133" s="87" t="s">
        <v>47</v>
      </c>
      <c r="I133" s="83"/>
      <c r="J133" s="83"/>
      <c r="M133" s="89"/>
      <c r="N133" s="89"/>
      <c r="Q133" s="84"/>
      <c r="R133" s="84"/>
      <c r="S133" s="84"/>
      <c r="T133" s="85"/>
    </row>
    <row r="134" spans="1:20" ht="19.5" thickTop="1" thickBot="1">
      <c r="A134" s="80">
        <v>123</v>
      </c>
      <c r="B134" s="81" t="s">
        <v>285</v>
      </c>
      <c r="C134" s="87" t="s">
        <v>130</v>
      </c>
      <c r="D134" s="87" t="s">
        <v>83</v>
      </c>
      <c r="E134" s="87" t="s">
        <v>47</v>
      </c>
      <c r="I134" s="83"/>
      <c r="J134" s="83"/>
      <c r="M134" s="89"/>
      <c r="N134" s="89"/>
      <c r="Q134" s="84"/>
      <c r="R134" s="84"/>
      <c r="S134" s="84"/>
      <c r="T134" s="85"/>
    </row>
    <row r="135" spans="1:20" ht="19.5" thickTop="1" thickBot="1">
      <c r="A135" s="80">
        <v>124</v>
      </c>
      <c r="B135" s="81" t="s">
        <v>286</v>
      </c>
      <c r="C135" s="87" t="s">
        <v>130</v>
      </c>
      <c r="D135" s="87" t="s">
        <v>85</v>
      </c>
      <c r="E135" s="87" t="s">
        <v>16</v>
      </c>
      <c r="I135" s="83"/>
      <c r="J135" s="83"/>
      <c r="M135" s="89"/>
      <c r="N135" s="89"/>
      <c r="Q135" s="84"/>
      <c r="R135" s="84"/>
      <c r="S135" s="84"/>
      <c r="T135" s="85"/>
    </row>
    <row r="136" spans="1:20" ht="19.5" thickTop="1" thickBot="1">
      <c r="A136" s="80">
        <v>125</v>
      </c>
      <c r="B136" s="81" t="s">
        <v>287</v>
      </c>
      <c r="C136" s="87" t="s">
        <v>130</v>
      </c>
      <c r="D136" s="87" t="s">
        <v>83</v>
      </c>
      <c r="E136" s="87" t="s">
        <v>47</v>
      </c>
      <c r="I136" s="83"/>
      <c r="J136" s="83"/>
      <c r="M136" s="89"/>
      <c r="N136" s="89"/>
      <c r="Q136" s="84"/>
      <c r="R136" s="84"/>
      <c r="S136" s="84"/>
      <c r="T136" s="85"/>
    </row>
    <row r="137" spans="1:20" ht="19.5" thickTop="1" thickBot="1">
      <c r="A137" s="80">
        <v>126</v>
      </c>
      <c r="B137" s="81" t="s">
        <v>288</v>
      </c>
      <c r="C137" s="87" t="s">
        <v>130</v>
      </c>
      <c r="D137" s="87" t="s">
        <v>85</v>
      </c>
      <c r="E137" s="87" t="s">
        <v>47</v>
      </c>
      <c r="I137" s="83"/>
      <c r="J137" s="83"/>
      <c r="M137" s="89"/>
      <c r="N137" s="89"/>
      <c r="Q137" s="84"/>
      <c r="R137" s="84"/>
      <c r="S137" s="84"/>
      <c r="T137" s="85"/>
    </row>
    <row r="138" spans="1:20" ht="19.5" thickTop="1" thickBot="1">
      <c r="A138" s="80">
        <v>127</v>
      </c>
      <c r="B138" s="81" t="s">
        <v>289</v>
      </c>
      <c r="C138" s="87" t="s">
        <v>130</v>
      </c>
      <c r="D138" s="87" t="s">
        <v>83</v>
      </c>
      <c r="E138" s="87" t="s">
        <v>47</v>
      </c>
      <c r="I138" s="83"/>
      <c r="J138" s="83"/>
      <c r="M138" s="89"/>
      <c r="N138" s="89"/>
      <c r="Q138" s="84"/>
      <c r="R138" s="84"/>
      <c r="S138" s="84"/>
      <c r="T138" s="85"/>
    </row>
    <row r="139" spans="1:20" ht="19.5" thickTop="1" thickBot="1">
      <c r="A139" s="80">
        <v>128</v>
      </c>
      <c r="B139" s="81" t="s">
        <v>290</v>
      </c>
      <c r="C139" s="87" t="s">
        <v>130</v>
      </c>
      <c r="D139" s="87" t="s">
        <v>83</v>
      </c>
      <c r="E139" s="87" t="s">
        <v>47</v>
      </c>
      <c r="I139" s="83"/>
      <c r="J139" s="83"/>
      <c r="M139" s="89"/>
      <c r="N139" s="89"/>
      <c r="Q139" s="84"/>
      <c r="R139" s="84"/>
      <c r="S139" s="84"/>
      <c r="T139" s="85"/>
    </row>
    <row r="140" spans="1:20" ht="19.5" thickTop="1" thickBot="1">
      <c r="A140" s="80">
        <v>129</v>
      </c>
      <c r="B140" s="81" t="s">
        <v>291</v>
      </c>
      <c r="C140" s="87" t="s">
        <v>130</v>
      </c>
      <c r="D140" s="87" t="s">
        <v>83</v>
      </c>
      <c r="E140" s="87" t="s">
        <v>47</v>
      </c>
      <c r="I140" s="83"/>
      <c r="J140" s="83"/>
      <c r="M140" s="89"/>
      <c r="N140" s="89"/>
      <c r="Q140" s="84"/>
      <c r="R140" s="84"/>
      <c r="S140" s="84"/>
      <c r="T140" s="85"/>
    </row>
    <row r="141" spans="1:20" ht="19.5" thickTop="1" thickBot="1">
      <c r="A141" s="80">
        <v>130</v>
      </c>
      <c r="B141" s="81" t="s">
        <v>292</v>
      </c>
      <c r="C141" s="87" t="s">
        <v>130</v>
      </c>
      <c r="D141" s="87" t="s">
        <v>83</v>
      </c>
      <c r="E141" s="87" t="s">
        <v>47</v>
      </c>
      <c r="I141" s="83"/>
      <c r="J141" s="83"/>
      <c r="M141" s="89"/>
      <c r="N141" s="89"/>
      <c r="Q141" s="84"/>
      <c r="R141" s="84"/>
      <c r="S141" s="84"/>
      <c r="T141" s="85"/>
    </row>
    <row r="142" spans="1:20" ht="19.5" thickTop="1" thickBot="1">
      <c r="A142" s="80">
        <v>131</v>
      </c>
      <c r="B142" s="81" t="s">
        <v>293</v>
      </c>
      <c r="C142" s="87" t="s">
        <v>130</v>
      </c>
      <c r="D142" s="87" t="s">
        <v>83</v>
      </c>
      <c r="E142" s="87" t="s">
        <v>16</v>
      </c>
      <c r="I142" s="83"/>
      <c r="J142" s="83"/>
      <c r="M142" s="89"/>
      <c r="N142" s="89"/>
      <c r="Q142" s="84"/>
      <c r="R142" s="84"/>
      <c r="S142" s="84"/>
      <c r="T142" s="85"/>
    </row>
    <row r="143" spans="1:20" ht="19.5" thickTop="1" thickBot="1">
      <c r="A143" s="80">
        <v>132</v>
      </c>
      <c r="B143" s="81" t="s">
        <v>294</v>
      </c>
      <c r="C143" s="87" t="s">
        <v>130</v>
      </c>
      <c r="D143" s="87" t="s">
        <v>85</v>
      </c>
      <c r="E143" s="87" t="s">
        <v>16</v>
      </c>
      <c r="I143" s="83"/>
      <c r="J143" s="83"/>
      <c r="M143" s="89"/>
      <c r="N143" s="89"/>
      <c r="Q143" s="84"/>
      <c r="R143" s="84"/>
      <c r="S143" s="84"/>
      <c r="T143" s="85"/>
    </row>
    <row r="144" spans="1:20" ht="19.5" thickTop="1" thickBot="1">
      <c r="A144" s="80">
        <v>133</v>
      </c>
      <c r="B144" s="81" t="s">
        <v>295</v>
      </c>
      <c r="C144" s="87" t="s">
        <v>130</v>
      </c>
      <c r="D144" s="87" t="s">
        <v>83</v>
      </c>
      <c r="E144" s="87" t="s">
        <v>16</v>
      </c>
      <c r="I144" s="83"/>
      <c r="J144" s="83"/>
      <c r="M144" s="89"/>
      <c r="N144" s="89"/>
      <c r="Q144" s="84"/>
      <c r="R144" s="84"/>
      <c r="S144" s="84"/>
      <c r="T144" s="85"/>
    </row>
    <row r="145" spans="1:20" ht="19.5" thickTop="1" thickBot="1">
      <c r="A145" s="80">
        <v>134</v>
      </c>
      <c r="B145" s="81" t="s">
        <v>296</v>
      </c>
      <c r="C145" s="87" t="s">
        <v>130</v>
      </c>
      <c r="D145" s="87" t="s">
        <v>85</v>
      </c>
      <c r="E145" s="87" t="s">
        <v>47</v>
      </c>
      <c r="I145" s="83"/>
      <c r="J145" s="83"/>
      <c r="M145" s="89"/>
      <c r="N145" s="89"/>
      <c r="Q145" s="84"/>
      <c r="R145" s="84"/>
      <c r="S145" s="84"/>
      <c r="T145" s="85"/>
    </row>
    <row r="146" spans="1:20" ht="19.5" thickTop="1" thickBot="1">
      <c r="A146" s="80">
        <v>135</v>
      </c>
      <c r="B146" s="81" t="s">
        <v>297</v>
      </c>
      <c r="C146" s="87" t="s">
        <v>130</v>
      </c>
      <c r="D146" s="87" t="s">
        <v>83</v>
      </c>
      <c r="E146" s="87" t="s">
        <v>47</v>
      </c>
      <c r="I146" s="83"/>
      <c r="J146" s="83"/>
      <c r="M146" s="89"/>
      <c r="N146" s="89"/>
      <c r="Q146" s="84"/>
      <c r="R146" s="84"/>
      <c r="S146" s="84"/>
      <c r="T146" s="85"/>
    </row>
    <row r="147" spans="1:20" ht="19.5" thickTop="1" thickBot="1">
      <c r="A147" s="80">
        <v>136</v>
      </c>
      <c r="B147" s="81" t="s">
        <v>298</v>
      </c>
      <c r="C147" s="87" t="s">
        <v>130</v>
      </c>
      <c r="D147" s="87" t="s">
        <v>83</v>
      </c>
      <c r="E147" s="87" t="s">
        <v>16</v>
      </c>
      <c r="I147" s="83"/>
      <c r="J147" s="83"/>
      <c r="M147" s="89"/>
      <c r="N147" s="89"/>
      <c r="Q147" s="84"/>
      <c r="R147" s="84"/>
      <c r="S147" s="84"/>
      <c r="T147" s="85"/>
    </row>
    <row r="148" spans="1:20" ht="19.5" thickTop="1" thickBot="1">
      <c r="A148" s="80">
        <v>137</v>
      </c>
      <c r="B148" s="81" t="s">
        <v>299</v>
      </c>
      <c r="C148" s="87" t="s">
        <v>130</v>
      </c>
      <c r="D148" s="87" t="s">
        <v>83</v>
      </c>
      <c r="E148" s="87" t="s">
        <v>47</v>
      </c>
      <c r="I148" s="83"/>
      <c r="J148" s="83"/>
      <c r="M148" s="89"/>
      <c r="N148" s="89"/>
      <c r="Q148" s="84"/>
      <c r="R148" s="84"/>
      <c r="S148" s="84"/>
      <c r="T148" s="85"/>
    </row>
    <row r="149" spans="1:20" ht="19.5" thickTop="1" thickBot="1">
      <c r="A149" s="80">
        <v>138</v>
      </c>
      <c r="B149" s="81" t="s">
        <v>300</v>
      </c>
      <c r="C149" s="87" t="s">
        <v>130</v>
      </c>
      <c r="D149" s="87" t="s">
        <v>83</v>
      </c>
      <c r="E149" s="87" t="s">
        <v>47</v>
      </c>
      <c r="I149" s="83"/>
      <c r="J149" s="83"/>
      <c r="M149" s="89"/>
      <c r="N149" s="89"/>
      <c r="Q149" s="84"/>
      <c r="R149" s="84"/>
      <c r="S149" s="84"/>
      <c r="T149" s="85"/>
    </row>
    <row r="150" spans="1:20" ht="19.5" thickTop="1" thickBot="1">
      <c r="A150" s="80">
        <v>139</v>
      </c>
      <c r="B150" s="81" t="s">
        <v>301</v>
      </c>
      <c r="C150" s="87" t="s">
        <v>131</v>
      </c>
      <c r="D150" s="87" t="s">
        <v>83</v>
      </c>
      <c r="E150" s="87" t="s">
        <v>16</v>
      </c>
      <c r="I150" s="83"/>
      <c r="J150" s="83"/>
      <c r="M150" s="89"/>
      <c r="N150" s="89"/>
      <c r="Q150" s="84"/>
      <c r="R150" s="84"/>
      <c r="S150" s="84"/>
      <c r="T150" s="85"/>
    </row>
    <row r="151" spans="1:20" ht="19.5" customHeight="1" thickTop="1" thickBot="1">
      <c r="A151" s="80">
        <v>140</v>
      </c>
      <c r="B151" s="81" t="s">
        <v>302</v>
      </c>
      <c r="C151" s="87" t="s">
        <v>131</v>
      </c>
      <c r="D151" s="87" t="s">
        <v>83</v>
      </c>
      <c r="E151" s="87" t="s">
        <v>16</v>
      </c>
      <c r="I151" s="83"/>
      <c r="J151" s="83"/>
      <c r="M151" s="89"/>
      <c r="N151" s="89"/>
      <c r="Q151" s="84"/>
      <c r="R151" s="84"/>
      <c r="S151" s="84"/>
      <c r="T151" s="85"/>
    </row>
    <row r="152" spans="1:20" ht="19.5" customHeight="1" thickTop="1" thickBot="1">
      <c r="A152" s="80">
        <v>141</v>
      </c>
      <c r="B152" s="81" t="s">
        <v>188</v>
      </c>
      <c r="C152" s="87" t="s">
        <v>131</v>
      </c>
      <c r="D152" s="87" t="s">
        <v>85</v>
      </c>
      <c r="E152" s="87" t="s">
        <v>16</v>
      </c>
      <c r="I152" s="83"/>
      <c r="J152" s="83"/>
      <c r="M152" s="89"/>
      <c r="N152" s="89"/>
      <c r="Q152" s="84"/>
      <c r="R152" s="84"/>
      <c r="S152" s="84"/>
      <c r="T152" s="85"/>
    </row>
    <row r="153" spans="1:20" ht="19.5" customHeight="1" thickTop="1" thickBot="1">
      <c r="A153" s="80">
        <v>142</v>
      </c>
      <c r="B153" s="81" t="s">
        <v>303</v>
      </c>
      <c r="C153" s="87" t="s">
        <v>131</v>
      </c>
      <c r="D153" s="87" t="s">
        <v>85</v>
      </c>
      <c r="E153" s="87" t="s">
        <v>47</v>
      </c>
      <c r="I153" s="83"/>
      <c r="J153" s="83"/>
      <c r="M153" s="89"/>
      <c r="N153" s="89"/>
      <c r="Q153" s="84"/>
      <c r="R153" s="84"/>
      <c r="S153" s="84"/>
      <c r="T153" s="85"/>
    </row>
    <row r="154" spans="1:20" ht="19.5" thickTop="1" thickBot="1">
      <c r="A154" s="80">
        <v>143</v>
      </c>
      <c r="B154" s="81" t="s">
        <v>304</v>
      </c>
      <c r="C154" s="87" t="s">
        <v>131</v>
      </c>
      <c r="D154" s="87" t="s">
        <v>85</v>
      </c>
      <c r="E154" s="87" t="s">
        <v>16</v>
      </c>
      <c r="I154" s="83"/>
      <c r="J154" s="83"/>
      <c r="M154" s="89"/>
      <c r="N154" s="89"/>
      <c r="Q154" s="84"/>
      <c r="R154" s="84"/>
      <c r="S154" s="84"/>
      <c r="T154" s="85"/>
    </row>
    <row r="155" spans="1:20" ht="19.5" thickTop="1" thickBot="1">
      <c r="A155" s="80">
        <v>144</v>
      </c>
      <c r="B155" s="81" t="s">
        <v>305</v>
      </c>
      <c r="C155" s="87" t="s">
        <v>131</v>
      </c>
      <c r="D155" s="87" t="s">
        <v>83</v>
      </c>
      <c r="E155" s="87" t="s">
        <v>47</v>
      </c>
      <c r="I155" s="83"/>
      <c r="J155" s="83"/>
      <c r="M155" s="89"/>
      <c r="N155" s="89"/>
      <c r="Q155" s="84"/>
      <c r="R155" s="84"/>
      <c r="S155" s="84"/>
      <c r="T155" s="85"/>
    </row>
    <row r="156" spans="1:20" ht="19.5" thickTop="1" thickBot="1">
      <c r="A156" s="80">
        <v>145</v>
      </c>
      <c r="B156" s="81" t="s">
        <v>306</v>
      </c>
      <c r="C156" s="87" t="s">
        <v>131</v>
      </c>
      <c r="D156" s="87" t="s">
        <v>83</v>
      </c>
      <c r="E156" s="87" t="s">
        <v>16</v>
      </c>
      <c r="I156" s="83"/>
      <c r="J156" s="83"/>
      <c r="M156" s="89"/>
      <c r="N156" s="89"/>
      <c r="Q156" s="84"/>
      <c r="R156" s="84"/>
      <c r="S156" s="84"/>
      <c r="T156" s="85"/>
    </row>
    <row r="157" spans="1:20" ht="19.5" thickTop="1" thickBot="1">
      <c r="A157" s="80">
        <v>146</v>
      </c>
      <c r="B157" s="81" t="s">
        <v>307</v>
      </c>
      <c r="C157" s="87" t="s">
        <v>131</v>
      </c>
      <c r="D157" s="87" t="s">
        <v>83</v>
      </c>
      <c r="E157" s="87" t="s">
        <v>16</v>
      </c>
      <c r="I157" s="83"/>
      <c r="J157" s="83"/>
      <c r="M157" s="89"/>
      <c r="N157" s="89"/>
      <c r="Q157" s="84"/>
      <c r="R157" s="84"/>
      <c r="S157" s="84"/>
      <c r="T157" s="85"/>
    </row>
    <row r="158" spans="1:20" ht="19.5" thickTop="1" thickBot="1">
      <c r="A158" s="80">
        <v>147</v>
      </c>
      <c r="B158" s="81" t="s">
        <v>308</v>
      </c>
      <c r="C158" s="87" t="s">
        <v>131</v>
      </c>
      <c r="D158" s="87" t="s">
        <v>83</v>
      </c>
      <c r="E158" s="87" t="s">
        <v>47</v>
      </c>
      <c r="I158" s="83"/>
      <c r="J158" s="83"/>
      <c r="M158" s="89"/>
      <c r="N158" s="89"/>
      <c r="Q158" s="84"/>
      <c r="R158" s="84"/>
      <c r="S158" s="84"/>
      <c r="T158" s="85"/>
    </row>
    <row r="159" spans="1:20" ht="19.5" thickTop="1" thickBot="1">
      <c r="A159" s="80">
        <v>148</v>
      </c>
      <c r="B159" s="81" t="s">
        <v>309</v>
      </c>
      <c r="C159" s="87" t="s">
        <v>131</v>
      </c>
      <c r="D159" s="87" t="s">
        <v>85</v>
      </c>
      <c r="E159" s="87" t="s">
        <v>16</v>
      </c>
      <c r="I159" s="83"/>
      <c r="J159" s="83"/>
      <c r="M159" s="89"/>
      <c r="N159" s="89"/>
      <c r="Q159" s="84"/>
      <c r="R159" s="84"/>
      <c r="S159" s="84"/>
      <c r="T159" s="85"/>
    </row>
    <row r="160" spans="1:20" ht="19.5" customHeight="1" thickTop="1" thickBot="1">
      <c r="A160" s="80">
        <v>149</v>
      </c>
      <c r="B160" s="81" t="s">
        <v>310</v>
      </c>
      <c r="C160" s="87" t="s">
        <v>131</v>
      </c>
      <c r="D160" s="87" t="s">
        <v>83</v>
      </c>
      <c r="E160" s="87" t="s">
        <v>47</v>
      </c>
      <c r="I160" s="83"/>
      <c r="J160" s="83"/>
      <c r="M160" s="89"/>
      <c r="N160" s="89"/>
      <c r="Q160" s="84"/>
      <c r="R160" s="84"/>
      <c r="S160" s="84"/>
      <c r="T160" s="85"/>
    </row>
    <row r="161" spans="1:20" ht="19.5" thickTop="1" thickBot="1">
      <c r="A161" s="80">
        <v>150</v>
      </c>
      <c r="B161" s="81" t="s">
        <v>311</v>
      </c>
      <c r="C161" s="87" t="s">
        <v>131</v>
      </c>
      <c r="D161" s="87" t="s">
        <v>83</v>
      </c>
      <c r="E161" s="87" t="s">
        <v>16</v>
      </c>
      <c r="I161" s="83"/>
      <c r="J161" s="83"/>
      <c r="M161" s="89"/>
      <c r="N161" s="89"/>
      <c r="Q161" s="84"/>
      <c r="R161" s="84"/>
      <c r="S161" s="84"/>
      <c r="T161" s="85"/>
    </row>
    <row r="162" spans="1:20" ht="19.5" customHeight="1" thickTop="1" thickBot="1">
      <c r="A162" s="80">
        <v>151</v>
      </c>
      <c r="B162" s="81" t="s">
        <v>312</v>
      </c>
      <c r="C162" s="87" t="s">
        <v>131</v>
      </c>
      <c r="D162" s="87" t="s">
        <v>83</v>
      </c>
      <c r="E162" s="87" t="s">
        <v>16</v>
      </c>
      <c r="I162" s="83"/>
      <c r="J162" s="83"/>
      <c r="M162" s="89"/>
      <c r="N162" s="89"/>
      <c r="Q162" s="84"/>
      <c r="R162" s="84"/>
      <c r="S162" s="84"/>
      <c r="T162" s="85"/>
    </row>
    <row r="163" spans="1:20" ht="19.5" customHeight="1" thickTop="1" thickBot="1">
      <c r="A163" s="80">
        <v>152</v>
      </c>
      <c r="B163" s="81" t="s">
        <v>313</v>
      </c>
      <c r="C163" s="87" t="s">
        <v>131</v>
      </c>
      <c r="D163" s="87" t="s">
        <v>83</v>
      </c>
      <c r="E163" s="87" t="s">
        <v>47</v>
      </c>
      <c r="I163" s="83"/>
      <c r="J163" s="83"/>
      <c r="M163" s="89"/>
      <c r="N163" s="89"/>
      <c r="Q163" s="84"/>
      <c r="R163" s="84"/>
      <c r="S163" s="84"/>
      <c r="T163" s="85"/>
    </row>
    <row r="164" spans="1:20" ht="19.5" customHeight="1" thickTop="1" thickBot="1">
      <c r="A164" s="80">
        <v>153</v>
      </c>
      <c r="B164" s="81" t="s">
        <v>314</v>
      </c>
      <c r="C164" s="87" t="s">
        <v>131</v>
      </c>
      <c r="D164" s="87" t="s">
        <v>85</v>
      </c>
      <c r="E164" s="87" t="s">
        <v>47</v>
      </c>
      <c r="I164" s="83"/>
      <c r="J164" s="83"/>
      <c r="M164" s="89"/>
      <c r="N164" s="89"/>
      <c r="Q164" s="84"/>
      <c r="R164" s="84"/>
      <c r="S164" s="84"/>
      <c r="T164" s="85"/>
    </row>
    <row r="165" spans="1:20" ht="19.5" thickTop="1" thickBot="1">
      <c r="A165" s="80">
        <v>154</v>
      </c>
      <c r="B165" s="81" t="s">
        <v>315</v>
      </c>
      <c r="C165" s="87" t="s">
        <v>131</v>
      </c>
      <c r="D165" s="87" t="s">
        <v>83</v>
      </c>
      <c r="E165" s="87" t="s">
        <v>47</v>
      </c>
      <c r="I165" s="83"/>
      <c r="J165" s="83"/>
      <c r="M165" s="89"/>
      <c r="N165" s="89"/>
      <c r="Q165" s="84"/>
      <c r="R165" s="84"/>
      <c r="S165" s="84"/>
      <c r="T165" s="85"/>
    </row>
    <row r="166" spans="1:20" ht="19.5" thickTop="1" thickBot="1">
      <c r="A166" s="80">
        <v>155</v>
      </c>
      <c r="B166" s="81" t="s">
        <v>316</v>
      </c>
      <c r="C166" s="87" t="s">
        <v>131</v>
      </c>
      <c r="D166" s="87" t="s">
        <v>83</v>
      </c>
      <c r="E166" s="87" t="s">
        <v>47</v>
      </c>
      <c r="I166" s="83"/>
      <c r="J166" s="83"/>
      <c r="M166" s="89"/>
      <c r="N166" s="89"/>
      <c r="Q166" s="84"/>
      <c r="R166" s="84"/>
      <c r="S166" s="84"/>
      <c r="T166" s="85"/>
    </row>
    <row r="167" spans="1:20" ht="19.5" thickTop="1" thickBot="1">
      <c r="A167" s="80">
        <v>156</v>
      </c>
      <c r="B167" s="81" t="s">
        <v>317</v>
      </c>
      <c r="C167" s="87" t="s">
        <v>131</v>
      </c>
      <c r="D167" s="87" t="s">
        <v>83</v>
      </c>
      <c r="E167" s="87" t="s">
        <v>16</v>
      </c>
      <c r="I167" s="83"/>
      <c r="J167" s="83"/>
      <c r="M167" s="89"/>
      <c r="N167" s="89"/>
      <c r="Q167" s="84"/>
      <c r="R167" s="84"/>
      <c r="S167" s="84"/>
      <c r="T167" s="85"/>
    </row>
    <row r="168" spans="1:20" ht="19.5" thickTop="1" thickBot="1">
      <c r="A168" s="80">
        <v>157</v>
      </c>
      <c r="B168" s="81" t="s">
        <v>318</v>
      </c>
      <c r="C168" s="87" t="s">
        <v>131</v>
      </c>
      <c r="D168" s="87" t="s">
        <v>83</v>
      </c>
      <c r="E168" s="87" t="s">
        <v>16</v>
      </c>
      <c r="I168" s="83"/>
      <c r="J168" s="83"/>
      <c r="M168" s="89"/>
      <c r="N168" s="89"/>
      <c r="Q168" s="84"/>
      <c r="R168" s="84"/>
      <c r="S168" s="84"/>
      <c r="T168" s="85"/>
    </row>
    <row r="169" spans="1:20" ht="19.5" thickTop="1" thickBot="1">
      <c r="A169" s="80">
        <v>158</v>
      </c>
      <c r="B169" s="81" t="s">
        <v>319</v>
      </c>
      <c r="C169" s="87" t="s">
        <v>131</v>
      </c>
      <c r="D169" s="87" t="s">
        <v>83</v>
      </c>
      <c r="E169" s="87" t="s">
        <v>47</v>
      </c>
      <c r="I169" s="83"/>
      <c r="J169" s="83"/>
      <c r="M169" s="89"/>
      <c r="N169" s="89"/>
      <c r="Q169" s="84"/>
      <c r="R169" s="84"/>
      <c r="S169" s="84"/>
      <c r="T169" s="85"/>
    </row>
    <row r="170" spans="1:20" ht="19.5" thickTop="1" thickBot="1">
      <c r="A170" s="80">
        <v>159</v>
      </c>
      <c r="B170" s="81" t="s">
        <v>320</v>
      </c>
      <c r="C170" s="87" t="s">
        <v>131</v>
      </c>
      <c r="D170" s="87" t="s">
        <v>83</v>
      </c>
      <c r="E170" s="87" t="s">
        <v>47</v>
      </c>
      <c r="I170" s="83"/>
      <c r="J170" s="83"/>
      <c r="M170" s="89"/>
      <c r="N170" s="89"/>
      <c r="Q170" s="84"/>
      <c r="R170" s="84"/>
      <c r="S170" s="84"/>
      <c r="T170" s="85"/>
    </row>
    <row r="171" spans="1:20" ht="19.5" thickTop="1" thickBot="1">
      <c r="A171" s="80">
        <v>160</v>
      </c>
      <c r="B171" s="81" t="s">
        <v>321</v>
      </c>
      <c r="C171" s="87" t="s">
        <v>131</v>
      </c>
      <c r="D171" s="87" t="s">
        <v>83</v>
      </c>
      <c r="E171" s="87" t="s">
        <v>16</v>
      </c>
      <c r="I171" s="83"/>
      <c r="J171" s="83"/>
      <c r="M171" s="89"/>
      <c r="N171" s="89"/>
      <c r="Q171" s="84"/>
      <c r="R171" s="84"/>
      <c r="S171" s="84"/>
      <c r="T171" s="85"/>
    </row>
    <row r="172" spans="1:20" ht="19.5" thickTop="1" thickBot="1">
      <c r="A172" s="80">
        <v>161</v>
      </c>
      <c r="B172" s="81" t="s">
        <v>322</v>
      </c>
      <c r="C172" s="87" t="s">
        <v>131</v>
      </c>
      <c r="D172" s="87" t="s">
        <v>83</v>
      </c>
      <c r="E172" s="87" t="s">
        <v>16</v>
      </c>
      <c r="I172" s="83"/>
      <c r="J172" s="83"/>
      <c r="M172" s="89"/>
      <c r="N172" s="89"/>
      <c r="Q172" s="84"/>
      <c r="R172" s="84"/>
      <c r="S172" s="84"/>
      <c r="T172" s="85"/>
    </row>
    <row r="173" spans="1:20" ht="19.5" thickTop="1" thickBot="1">
      <c r="A173" s="80">
        <v>162</v>
      </c>
      <c r="B173" s="81" t="s">
        <v>323</v>
      </c>
      <c r="C173" s="87" t="s">
        <v>131</v>
      </c>
      <c r="D173" s="87" t="s">
        <v>83</v>
      </c>
      <c r="E173" s="87" t="s">
        <v>16</v>
      </c>
      <c r="I173" s="83"/>
      <c r="J173" s="83"/>
      <c r="M173" s="89"/>
      <c r="N173" s="89"/>
      <c r="Q173" s="84"/>
      <c r="R173" s="84"/>
      <c r="S173" s="84"/>
      <c r="T173" s="85"/>
    </row>
    <row r="174" spans="1:20" ht="19.5" thickTop="1" thickBot="1">
      <c r="A174" s="80">
        <v>163</v>
      </c>
      <c r="B174" s="81" t="s">
        <v>324</v>
      </c>
      <c r="C174" s="87" t="s">
        <v>131</v>
      </c>
      <c r="D174" s="87" t="s">
        <v>83</v>
      </c>
      <c r="E174" s="87" t="s">
        <v>16</v>
      </c>
      <c r="I174" s="83"/>
      <c r="J174" s="83"/>
      <c r="M174" s="89"/>
      <c r="N174" s="89"/>
      <c r="Q174" s="84"/>
      <c r="R174" s="84"/>
      <c r="S174" s="84"/>
      <c r="T174" s="85"/>
    </row>
    <row r="175" spans="1:20" ht="19.5" thickTop="1" thickBot="1">
      <c r="A175" s="80">
        <v>164</v>
      </c>
      <c r="B175" s="81" t="s">
        <v>325</v>
      </c>
      <c r="C175" s="87" t="s">
        <v>131</v>
      </c>
      <c r="D175" s="87" t="s">
        <v>83</v>
      </c>
      <c r="E175" s="87" t="s">
        <v>16</v>
      </c>
      <c r="I175" s="83"/>
      <c r="J175" s="83"/>
      <c r="M175" s="89"/>
      <c r="N175" s="89"/>
      <c r="Q175" s="84"/>
      <c r="R175" s="84"/>
      <c r="S175" s="84"/>
      <c r="T175" s="85"/>
    </row>
    <row r="176" spans="1:20" ht="19.5" thickTop="1" thickBot="1">
      <c r="A176" s="80">
        <v>165</v>
      </c>
      <c r="B176" s="81" t="s">
        <v>326</v>
      </c>
      <c r="C176" s="87" t="s">
        <v>131</v>
      </c>
      <c r="D176" s="87" t="s">
        <v>83</v>
      </c>
      <c r="E176" s="87" t="s">
        <v>16</v>
      </c>
      <c r="I176" s="83"/>
      <c r="J176" s="83"/>
      <c r="M176" s="89"/>
      <c r="N176" s="89"/>
      <c r="Q176" s="84"/>
      <c r="R176" s="84"/>
      <c r="S176" s="84"/>
      <c r="T176" s="85"/>
    </row>
    <row r="177" spans="1:20" ht="19.5" thickTop="1" thickBot="1">
      <c r="A177" s="80">
        <v>166</v>
      </c>
      <c r="B177" s="81" t="s">
        <v>327</v>
      </c>
      <c r="C177" s="87" t="s">
        <v>131</v>
      </c>
      <c r="D177" s="87" t="s">
        <v>85</v>
      </c>
      <c r="E177" s="87" t="s">
        <v>16</v>
      </c>
      <c r="I177" s="83"/>
      <c r="J177" s="83"/>
      <c r="M177" s="89"/>
      <c r="N177" s="89"/>
      <c r="Q177" s="84"/>
      <c r="R177" s="84"/>
      <c r="S177" s="84"/>
      <c r="T177" s="85"/>
    </row>
    <row r="178" spans="1:20" ht="19.5" customHeight="1" thickTop="1" thickBot="1">
      <c r="A178" s="80">
        <v>167</v>
      </c>
      <c r="B178" s="81" t="s">
        <v>328</v>
      </c>
      <c r="C178" s="87" t="s">
        <v>131</v>
      </c>
      <c r="D178" s="87" t="s">
        <v>83</v>
      </c>
      <c r="E178" s="87" t="s">
        <v>47</v>
      </c>
      <c r="I178" s="83"/>
      <c r="J178" s="83"/>
      <c r="M178" s="89"/>
      <c r="N178" s="89"/>
      <c r="Q178" s="84"/>
      <c r="R178" s="84"/>
      <c r="S178" s="84"/>
      <c r="T178" s="85"/>
    </row>
    <row r="179" spans="1:20" ht="19.5" thickTop="1" thickBot="1">
      <c r="A179" s="80">
        <v>168</v>
      </c>
      <c r="B179" s="81" t="s">
        <v>329</v>
      </c>
      <c r="C179" s="87" t="s">
        <v>131</v>
      </c>
      <c r="D179" s="87" t="s">
        <v>83</v>
      </c>
      <c r="E179" s="87" t="s">
        <v>16</v>
      </c>
      <c r="I179" s="83"/>
      <c r="J179" s="83"/>
      <c r="M179" s="89"/>
      <c r="N179" s="89"/>
      <c r="Q179" s="84"/>
      <c r="R179" s="84"/>
      <c r="S179" s="84"/>
      <c r="T179" s="85"/>
    </row>
    <row r="180" spans="1:20" ht="19.5" customHeight="1" thickTop="1" thickBot="1">
      <c r="A180" s="80">
        <v>169</v>
      </c>
      <c r="B180" s="81" t="s">
        <v>330</v>
      </c>
      <c r="C180" s="87" t="s">
        <v>131</v>
      </c>
      <c r="D180" s="87" t="s">
        <v>85</v>
      </c>
      <c r="E180" s="87" t="s">
        <v>16</v>
      </c>
      <c r="I180" s="83"/>
      <c r="J180" s="83"/>
      <c r="M180" s="89"/>
      <c r="N180" s="89"/>
      <c r="Q180" s="84"/>
      <c r="R180" s="84"/>
      <c r="S180" s="84"/>
      <c r="T180" s="85"/>
    </row>
    <row r="181" spans="1:20" ht="19.5" thickTop="1" thickBot="1">
      <c r="A181" s="80">
        <v>170</v>
      </c>
      <c r="B181" s="81" t="s">
        <v>331</v>
      </c>
      <c r="C181" s="87" t="s">
        <v>131</v>
      </c>
      <c r="D181" s="87" t="s">
        <v>83</v>
      </c>
      <c r="E181" s="87" t="s">
        <v>16</v>
      </c>
      <c r="I181" s="83"/>
      <c r="J181" s="83"/>
      <c r="M181" s="89"/>
      <c r="N181" s="89"/>
      <c r="Q181" s="84"/>
      <c r="R181" s="84"/>
      <c r="S181" s="84"/>
      <c r="T181" s="85"/>
    </row>
    <row r="182" spans="1:20" ht="19.5" thickTop="1" thickBot="1">
      <c r="A182" s="80">
        <v>171</v>
      </c>
      <c r="B182" s="81" t="s">
        <v>332</v>
      </c>
      <c r="C182" s="87" t="s">
        <v>131</v>
      </c>
      <c r="D182" s="87" t="s">
        <v>83</v>
      </c>
      <c r="E182" s="87" t="s">
        <v>16</v>
      </c>
      <c r="I182" s="83"/>
      <c r="J182" s="83"/>
      <c r="M182" s="89"/>
      <c r="N182" s="89"/>
      <c r="Q182" s="84"/>
      <c r="R182" s="84"/>
      <c r="S182" s="84"/>
      <c r="T182" s="85"/>
    </row>
    <row r="183" spans="1:20" ht="19.5" thickTop="1" thickBot="1">
      <c r="A183" s="80">
        <v>172</v>
      </c>
      <c r="B183" s="81" t="s">
        <v>333</v>
      </c>
      <c r="C183" s="87" t="s">
        <v>131</v>
      </c>
      <c r="D183" s="87" t="s">
        <v>83</v>
      </c>
      <c r="E183" s="87" t="s">
        <v>16</v>
      </c>
      <c r="I183" s="83"/>
      <c r="J183" s="83"/>
      <c r="M183" s="89"/>
      <c r="N183" s="89"/>
      <c r="Q183" s="84"/>
      <c r="R183" s="84"/>
      <c r="S183" s="84"/>
      <c r="T183" s="85"/>
    </row>
    <row r="184" spans="1:20" ht="19.5" thickTop="1" thickBot="1">
      <c r="A184" s="80">
        <v>173</v>
      </c>
      <c r="B184" s="81" t="s">
        <v>334</v>
      </c>
      <c r="C184" s="87" t="s">
        <v>131</v>
      </c>
      <c r="D184" s="87" t="s">
        <v>83</v>
      </c>
      <c r="E184" s="87" t="s">
        <v>16</v>
      </c>
      <c r="I184" s="83"/>
      <c r="J184" s="83"/>
      <c r="M184" s="89"/>
      <c r="N184" s="89"/>
      <c r="Q184" s="84"/>
      <c r="R184" s="84"/>
      <c r="S184" s="84"/>
      <c r="T184" s="85"/>
    </row>
    <row r="185" spans="1:20" ht="19.5" thickTop="1" thickBot="1">
      <c r="A185" s="80">
        <v>174</v>
      </c>
      <c r="B185" s="81" t="s">
        <v>335</v>
      </c>
      <c r="C185" s="87" t="s">
        <v>131</v>
      </c>
      <c r="D185" s="87" t="s">
        <v>83</v>
      </c>
      <c r="E185" s="87" t="s">
        <v>16</v>
      </c>
      <c r="I185" s="83"/>
      <c r="J185" s="83"/>
      <c r="M185" s="89"/>
      <c r="N185" s="89"/>
      <c r="Q185" s="84"/>
      <c r="R185" s="84"/>
      <c r="S185" s="84"/>
      <c r="T185" s="85"/>
    </row>
    <row r="186" spans="1:20" ht="19.5" thickTop="1" thickBot="1">
      <c r="A186" s="80">
        <v>175</v>
      </c>
      <c r="B186" s="81" t="s">
        <v>336</v>
      </c>
      <c r="C186" s="87" t="s">
        <v>131</v>
      </c>
      <c r="D186" s="87" t="s">
        <v>83</v>
      </c>
      <c r="E186" s="87" t="s">
        <v>16</v>
      </c>
      <c r="I186" s="83"/>
      <c r="J186" s="83"/>
      <c r="M186" s="89"/>
      <c r="N186" s="89"/>
      <c r="Q186" s="84"/>
      <c r="R186" s="84"/>
      <c r="S186" s="84"/>
      <c r="T186" s="85"/>
    </row>
    <row r="187" spans="1:20" ht="19.5" thickTop="1" thickBot="1">
      <c r="A187" s="80">
        <v>176</v>
      </c>
      <c r="B187" s="81" t="s">
        <v>337</v>
      </c>
      <c r="C187" s="87" t="s">
        <v>131</v>
      </c>
      <c r="D187" s="87" t="s">
        <v>83</v>
      </c>
      <c r="E187" s="87" t="s">
        <v>47</v>
      </c>
      <c r="I187" s="83"/>
      <c r="J187" s="83"/>
      <c r="M187" s="89"/>
      <c r="N187" s="89"/>
      <c r="Q187" s="84"/>
      <c r="R187" s="84"/>
      <c r="S187" s="84"/>
      <c r="T187" s="85"/>
    </row>
    <row r="188" spans="1:20" ht="19.5" thickTop="1" thickBot="1">
      <c r="A188" s="80">
        <v>177</v>
      </c>
      <c r="B188" s="81" t="s">
        <v>338</v>
      </c>
      <c r="C188" s="87" t="s">
        <v>131</v>
      </c>
      <c r="D188" s="87" t="s">
        <v>83</v>
      </c>
      <c r="E188" s="87" t="s">
        <v>16</v>
      </c>
      <c r="I188" s="83"/>
      <c r="J188" s="83"/>
      <c r="M188" s="89"/>
      <c r="N188" s="89"/>
      <c r="Q188" s="84"/>
      <c r="R188" s="84"/>
      <c r="S188" s="84"/>
      <c r="T188" s="85"/>
    </row>
    <row r="189" spans="1:20" ht="19.5" thickTop="1" thickBot="1">
      <c r="A189" s="80">
        <v>178</v>
      </c>
      <c r="B189" s="81" t="s">
        <v>339</v>
      </c>
      <c r="C189" s="87" t="s">
        <v>131</v>
      </c>
      <c r="D189" s="87" t="s">
        <v>83</v>
      </c>
      <c r="E189" s="87" t="s">
        <v>16</v>
      </c>
      <c r="I189" s="83"/>
      <c r="J189" s="83"/>
      <c r="M189" s="89"/>
      <c r="N189" s="89"/>
    </row>
    <row r="190" spans="1:20" ht="19.5" thickTop="1" thickBot="1">
      <c r="A190" s="80">
        <v>179</v>
      </c>
      <c r="B190" s="81" t="s">
        <v>340</v>
      </c>
      <c r="C190" s="87" t="s">
        <v>23</v>
      </c>
      <c r="D190" s="87" t="s">
        <v>83</v>
      </c>
      <c r="E190" s="87" t="s">
        <v>16</v>
      </c>
      <c r="I190" s="83"/>
      <c r="J190" s="83"/>
      <c r="M190" s="89"/>
      <c r="N190" s="89"/>
    </row>
    <row r="191" spans="1:20" ht="19.5" thickTop="1" thickBot="1">
      <c r="A191" s="80">
        <v>180</v>
      </c>
      <c r="B191" s="81" t="s">
        <v>341</v>
      </c>
      <c r="C191" s="87" t="s">
        <v>23</v>
      </c>
      <c r="D191" s="87" t="s">
        <v>83</v>
      </c>
      <c r="E191" s="87" t="s">
        <v>47</v>
      </c>
      <c r="I191" s="83"/>
      <c r="J191" s="83"/>
      <c r="M191" s="89"/>
      <c r="N191" s="89"/>
    </row>
    <row r="192" spans="1:20" ht="19.5" thickTop="1" thickBot="1">
      <c r="A192" s="80">
        <v>181</v>
      </c>
      <c r="B192" s="81" t="s">
        <v>342</v>
      </c>
      <c r="C192" s="87" t="s">
        <v>23</v>
      </c>
      <c r="D192" s="87" t="s">
        <v>83</v>
      </c>
      <c r="E192" s="87" t="s">
        <v>16</v>
      </c>
      <c r="I192" s="83"/>
      <c r="J192" s="83"/>
      <c r="M192" s="89"/>
      <c r="N192" s="89"/>
    </row>
    <row r="193" spans="1:14" ht="19.5" thickTop="1" thickBot="1">
      <c r="A193" s="80">
        <v>182</v>
      </c>
      <c r="B193" s="81" t="s">
        <v>343</v>
      </c>
      <c r="C193" s="87" t="s">
        <v>23</v>
      </c>
      <c r="D193" s="87" t="s">
        <v>85</v>
      </c>
      <c r="E193" s="87" t="s">
        <v>47</v>
      </c>
      <c r="I193" s="83"/>
      <c r="J193" s="83"/>
      <c r="M193" s="89"/>
      <c r="N193" s="89"/>
    </row>
    <row r="194" spans="1:14" ht="19.5" thickTop="1" thickBot="1">
      <c r="A194" s="80">
        <v>183</v>
      </c>
      <c r="B194" s="81" t="s">
        <v>344</v>
      </c>
      <c r="C194" s="87" t="s">
        <v>23</v>
      </c>
      <c r="D194" s="87" t="s">
        <v>85</v>
      </c>
      <c r="E194" s="87" t="s">
        <v>47</v>
      </c>
      <c r="I194" s="83"/>
      <c r="J194" s="83"/>
      <c r="M194" s="89"/>
      <c r="N194" s="89"/>
    </row>
    <row r="195" spans="1:14" ht="19.5" thickTop="1" thickBot="1">
      <c r="A195" s="80">
        <v>184</v>
      </c>
      <c r="B195" s="81" t="s">
        <v>345</v>
      </c>
      <c r="C195" s="87" t="s">
        <v>23</v>
      </c>
      <c r="D195" s="87" t="s">
        <v>83</v>
      </c>
      <c r="E195" s="87" t="s">
        <v>47</v>
      </c>
      <c r="I195" s="83"/>
      <c r="J195" s="83"/>
      <c r="M195" s="89"/>
      <c r="N195" s="89"/>
    </row>
    <row r="196" spans="1:14" ht="19.5" thickTop="1" thickBot="1">
      <c r="A196" s="80">
        <v>185</v>
      </c>
      <c r="B196" s="81" t="s">
        <v>346</v>
      </c>
      <c r="C196" s="87" t="s">
        <v>23</v>
      </c>
      <c r="D196" s="87" t="s">
        <v>83</v>
      </c>
      <c r="E196" s="87" t="s">
        <v>47</v>
      </c>
      <c r="I196" s="83"/>
      <c r="J196" s="83"/>
      <c r="M196" s="89"/>
      <c r="N196" s="89"/>
    </row>
    <row r="197" spans="1:14" ht="19.5" thickTop="1" thickBot="1">
      <c r="A197" s="80">
        <v>186</v>
      </c>
      <c r="B197" s="81" t="s">
        <v>347</v>
      </c>
      <c r="C197" s="87" t="s">
        <v>23</v>
      </c>
      <c r="D197" s="87" t="s">
        <v>83</v>
      </c>
      <c r="E197" s="87" t="s">
        <v>47</v>
      </c>
      <c r="I197" s="83"/>
      <c r="J197" s="83"/>
      <c r="M197" s="89"/>
      <c r="N197" s="89"/>
    </row>
    <row r="198" spans="1:14" ht="19.5" thickTop="1" thickBot="1">
      <c r="A198" s="80">
        <v>187</v>
      </c>
      <c r="B198" s="81" t="s">
        <v>348</v>
      </c>
      <c r="C198" s="87" t="s">
        <v>23</v>
      </c>
      <c r="D198" s="87" t="s">
        <v>85</v>
      </c>
      <c r="E198" s="87" t="s">
        <v>16</v>
      </c>
      <c r="I198" s="83"/>
      <c r="J198" s="83"/>
      <c r="M198" s="89"/>
      <c r="N198" s="89"/>
    </row>
    <row r="199" spans="1:14" ht="19.5" thickTop="1" thickBot="1">
      <c r="A199" s="80">
        <v>188</v>
      </c>
      <c r="B199" s="81" t="s">
        <v>349</v>
      </c>
      <c r="C199" s="87" t="s">
        <v>23</v>
      </c>
      <c r="D199" s="87" t="s">
        <v>83</v>
      </c>
      <c r="E199" s="87" t="s">
        <v>47</v>
      </c>
      <c r="I199" s="83"/>
      <c r="J199" s="83"/>
      <c r="M199" s="89"/>
      <c r="N199" s="89"/>
    </row>
    <row r="200" spans="1:14" ht="19.5" thickTop="1" thickBot="1">
      <c r="A200" s="80">
        <v>189</v>
      </c>
      <c r="B200" s="81" t="s">
        <v>350</v>
      </c>
      <c r="C200" s="87" t="s">
        <v>23</v>
      </c>
      <c r="D200" s="87" t="s">
        <v>83</v>
      </c>
      <c r="E200" s="87" t="s">
        <v>47</v>
      </c>
      <c r="I200" s="83"/>
      <c r="J200" s="83"/>
      <c r="M200" s="89"/>
      <c r="N200" s="89"/>
    </row>
    <row r="201" spans="1:14" ht="19.5" thickTop="1" thickBot="1">
      <c r="A201" s="80">
        <v>190</v>
      </c>
      <c r="B201" s="81" t="s">
        <v>351</v>
      </c>
      <c r="C201" s="87" t="s">
        <v>23</v>
      </c>
      <c r="D201" s="87" t="s">
        <v>85</v>
      </c>
      <c r="E201" s="87" t="s">
        <v>47</v>
      </c>
      <c r="I201" s="83"/>
      <c r="J201" s="83"/>
      <c r="M201" s="89"/>
      <c r="N201" s="89"/>
    </row>
    <row r="202" spans="1:14" ht="19.5" thickTop="1" thickBot="1">
      <c r="A202" s="80">
        <v>191</v>
      </c>
      <c r="B202" s="81" t="s">
        <v>352</v>
      </c>
      <c r="C202" s="87" t="s">
        <v>23</v>
      </c>
      <c r="D202" s="87" t="s">
        <v>83</v>
      </c>
      <c r="E202" s="87" t="s">
        <v>47</v>
      </c>
      <c r="I202" s="83"/>
      <c r="J202" s="83"/>
      <c r="M202" s="89"/>
      <c r="N202" s="89"/>
    </row>
    <row r="203" spans="1:14" ht="19.5" thickTop="1" thickBot="1">
      <c r="A203" s="80">
        <v>192</v>
      </c>
      <c r="B203" s="81" t="s">
        <v>353</v>
      </c>
      <c r="C203" s="87" t="s">
        <v>23</v>
      </c>
      <c r="D203" s="87" t="s">
        <v>85</v>
      </c>
      <c r="E203" s="87" t="s">
        <v>47</v>
      </c>
      <c r="I203" s="83"/>
      <c r="J203" s="83"/>
      <c r="M203" s="89"/>
      <c r="N203" s="89"/>
    </row>
    <row r="204" spans="1:14" ht="18.75" thickTop="1">
      <c r="A204" s="80">
        <v>193</v>
      </c>
      <c r="B204" s="81" t="s">
        <v>354</v>
      </c>
      <c r="C204" s="87" t="s">
        <v>23</v>
      </c>
      <c r="D204" s="87" t="s">
        <v>83</v>
      </c>
      <c r="E204" s="87" t="s">
        <v>47</v>
      </c>
      <c r="M204" s="89"/>
      <c r="N204" s="89"/>
    </row>
    <row r="205" spans="1:14" ht="18">
      <c r="A205" s="80">
        <v>194</v>
      </c>
      <c r="B205" s="81" t="s">
        <v>355</v>
      </c>
      <c r="C205" s="87" t="s">
        <v>23</v>
      </c>
      <c r="D205" s="87" t="s">
        <v>83</v>
      </c>
      <c r="E205" s="87" t="s">
        <v>47</v>
      </c>
      <c r="M205" s="89"/>
      <c r="N205" s="89"/>
    </row>
    <row r="206" spans="1:14" ht="18">
      <c r="A206" s="80">
        <v>195</v>
      </c>
      <c r="B206" s="81" t="s">
        <v>356</v>
      </c>
      <c r="C206" s="87" t="s">
        <v>23</v>
      </c>
      <c r="D206" s="87" t="s">
        <v>85</v>
      </c>
      <c r="E206" s="87" t="s">
        <v>16</v>
      </c>
      <c r="M206" s="89"/>
      <c r="N206" s="89"/>
    </row>
    <row r="207" spans="1:14" ht="18">
      <c r="A207" s="80">
        <v>196</v>
      </c>
      <c r="B207" s="81" t="s">
        <v>357</v>
      </c>
      <c r="C207" s="87" t="s">
        <v>23</v>
      </c>
      <c r="D207" s="87" t="s">
        <v>83</v>
      </c>
      <c r="E207" s="87" t="s">
        <v>47</v>
      </c>
      <c r="M207" s="89"/>
      <c r="N207" s="89"/>
    </row>
    <row r="208" spans="1:14" ht="18">
      <c r="A208" s="80">
        <v>197</v>
      </c>
      <c r="B208" s="81" t="s">
        <v>358</v>
      </c>
      <c r="C208" s="87" t="s">
        <v>23</v>
      </c>
      <c r="D208" s="87" t="s">
        <v>83</v>
      </c>
      <c r="E208" s="87" t="s">
        <v>47</v>
      </c>
      <c r="M208" s="89"/>
      <c r="N208" s="89"/>
    </row>
    <row r="209" spans="1:14" ht="18">
      <c r="A209" s="80">
        <v>198</v>
      </c>
      <c r="B209" s="81" t="s">
        <v>359</v>
      </c>
      <c r="C209" s="87" t="s">
        <v>23</v>
      </c>
      <c r="D209" s="87" t="s">
        <v>85</v>
      </c>
      <c r="E209" s="87" t="s">
        <v>47</v>
      </c>
      <c r="M209" s="89"/>
      <c r="N209" s="89"/>
    </row>
    <row r="210" spans="1:14" ht="18">
      <c r="A210" s="80">
        <v>199</v>
      </c>
      <c r="B210" s="81" t="s">
        <v>360</v>
      </c>
      <c r="C210" s="87" t="s">
        <v>23</v>
      </c>
      <c r="D210" s="87" t="s">
        <v>83</v>
      </c>
      <c r="E210" s="87" t="s">
        <v>16</v>
      </c>
      <c r="M210" s="89"/>
      <c r="N210" s="89"/>
    </row>
    <row r="211" spans="1:14" ht="18">
      <c r="A211" s="80">
        <v>200</v>
      </c>
      <c r="B211" s="81" t="s">
        <v>361</v>
      </c>
      <c r="C211" s="87" t="s">
        <v>23</v>
      </c>
      <c r="D211" s="87" t="s">
        <v>85</v>
      </c>
      <c r="E211" s="87" t="s">
        <v>47</v>
      </c>
      <c r="M211" s="89"/>
      <c r="N211" s="89"/>
    </row>
    <row r="212" spans="1:14" ht="18">
      <c r="A212" s="80">
        <v>201</v>
      </c>
      <c r="B212" s="81" t="s">
        <v>362</v>
      </c>
      <c r="C212" s="87" t="s">
        <v>23</v>
      </c>
      <c r="D212" s="87" t="s">
        <v>85</v>
      </c>
      <c r="E212" s="87" t="s">
        <v>47</v>
      </c>
      <c r="M212" s="89"/>
      <c r="N212" s="89"/>
    </row>
    <row r="213" spans="1:14" ht="18">
      <c r="A213" s="80">
        <v>202</v>
      </c>
      <c r="B213" s="81" t="s">
        <v>363</v>
      </c>
      <c r="C213" s="87" t="s">
        <v>23</v>
      </c>
      <c r="D213" s="87" t="s">
        <v>85</v>
      </c>
      <c r="E213" s="87" t="s">
        <v>47</v>
      </c>
      <c r="M213" s="89"/>
      <c r="N213" s="89"/>
    </row>
    <row r="214" spans="1:14" ht="18">
      <c r="A214" s="80">
        <v>203</v>
      </c>
      <c r="B214" s="81" t="s">
        <v>364</v>
      </c>
      <c r="C214" s="87" t="s">
        <v>23</v>
      </c>
      <c r="D214" s="87" t="s">
        <v>85</v>
      </c>
      <c r="E214" s="87" t="s">
        <v>47</v>
      </c>
      <c r="M214" s="89"/>
      <c r="N214" s="89"/>
    </row>
    <row r="215" spans="1:14" ht="18">
      <c r="A215" s="80">
        <v>204</v>
      </c>
      <c r="B215" s="81" t="s">
        <v>365</v>
      </c>
      <c r="C215" s="87" t="s">
        <v>23</v>
      </c>
      <c r="D215" s="87" t="s">
        <v>83</v>
      </c>
      <c r="E215" s="87" t="s">
        <v>16</v>
      </c>
      <c r="M215" s="89"/>
      <c r="N215" s="89"/>
    </row>
    <row r="216" spans="1:14" ht="18">
      <c r="A216" s="80">
        <v>205</v>
      </c>
      <c r="B216" s="81" t="s">
        <v>366</v>
      </c>
      <c r="C216" s="87" t="s">
        <v>23</v>
      </c>
      <c r="D216" s="87" t="s">
        <v>85</v>
      </c>
      <c r="E216" s="87" t="s">
        <v>47</v>
      </c>
      <c r="M216" s="89"/>
      <c r="N216" s="89"/>
    </row>
    <row r="217" spans="1:14" ht="18">
      <c r="A217" s="80">
        <v>206</v>
      </c>
      <c r="B217" s="81" t="s">
        <v>367</v>
      </c>
      <c r="C217" s="87" t="s">
        <v>23</v>
      </c>
      <c r="D217" s="87" t="s">
        <v>85</v>
      </c>
      <c r="E217" s="87" t="s">
        <v>47</v>
      </c>
      <c r="M217" s="89"/>
      <c r="N217" s="89"/>
    </row>
    <row r="218" spans="1:14" ht="18">
      <c r="A218" s="80">
        <v>207</v>
      </c>
      <c r="B218" s="81" t="s">
        <v>368</v>
      </c>
      <c r="C218" s="87" t="s">
        <v>23</v>
      </c>
      <c r="D218" s="87" t="s">
        <v>85</v>
      </c>
      <c r="E218" s="87" t="s">
        <v>16</v>
      </c>
      <c r="M218" s="89"/>
      <c r="N218" s="89"/>
    </row>
    <row r="219" spans="1:14" ht="18">
      <c r="A219" s="80">
        <v>208</v>
      </c>
      <c r="B219" s="81" t="s">
        <v>369</v>
      </c>
      <c r="C219" s="87" t="s">
        <v>23</v>
      </c>
      <c r="D219" s="87" t="s">
        <v>83</v>
      </c>
      <c r="E219" s="87" t="s">
        <v>16</v>
      </c>
      <c r="M219" s="89"/>
      <c r="N219" s="89"/>
    </row>
    <row r="220" spans="1:14" ht="18">
      <c r="A220" s="80">
        <v>209</v>
      </c>
      <c r="B220" s="81" t="s">
        <v>370</v>
      </c>
      <c r="C220" s="87" t="s">
        <v>23</v>
      </c>
      <c r="D220" s="87" t="s">
        <v>83</v>
      </c>
      <c r="E220" s="87" t="s">
        <v>16</v>
      </c>
      <c r="M220" s="89"/>
      <c r="N220" s="89"/>
    </row>
    <row r="221" spans="1:14" ht="18">
      <c r="A221" s="80">
        <v>210</v>
      </c>
      <c r="B221" s="81" t="s">
        <v>371</v>
      </c>
      <c r="C221" s="87" t="s">
        <v>23</v>
      </c>
      <c r="D221" s="87" t="s">
        <v>83</v>
      </c>
      <c r="E221" s="87" t="s">
        <v>16</v>
      </c>
      <c r="M221" s="89"/>
      <c r="N221" s="89"/>
    </row>
    <row r="222" spans="1:14" ht="18">
      <c r="A222" s="80">
        <v>211</v>
      </c>
      <c r="B222" s="81" t="s">
        <v>372</v>
      </c>
      <c r="C222" s="87" t="s">
        <v>23</v>
      </c>
      <c r="D222" s="87" t="s">
        <v>83</v>
      </c>
      <c r="E222" s="87" t="s">
        <v>16</v>
      </c>
      <c r="M222" s="89"/>
      <c r="N222" s="89"/>
    </row>
    <row r="223" spans="1:14" ht="18">
      <c r="A223" s="80">
        <v>212</v>
      </c>
      <c r="B223" s="81" t="s">
        <v>373</v>
      </c>
      <c r="C223" s="87" t="s">
        <v>23</v>
      </c>
      <c r="D223" s="87" t="s">
        <v>85</v>
      </c>
      <c r="E223" s="87" t="s">
        <v>16</v>
      </c>
      <c r="M223" s="89"/>
      <c r="N223" s="89"/>
    </row>
    <row r="224" spans="1:14" ht="18">
      <c r="A224" s="80">
        <v>213</v>
      </c>
      <c r="B224" s="81" t="s">
        <v>374</v>
      </c>
      <c r="C224" s="87" t="s">
        <v>23</v>
      </c>
      <c r="D224" s="87" t="s">
        <v>83</v>
      </c>
      <c r="E224" s="87" t="s">
        <v>16</v>
      </c>
      <c r="M224" s="89"/>
      <c r="N224" s="89"/>
    </row>
    <row r="225" spans="1:14" ht="18">
      <c r="A225" s="80">
        <v>214</v>
      </c>
      <c r="B225" s="81" t="s">
        <v>375</v>
      </c>
      <c r="C225" s="87" t="s">
        <v>23</v>
      </c>
      <c r="D225" s="87" t="s">
        <v>85</v>
      </c>
      <c r="E225" s="87" t="s">
        <v>16</v>
      </c>
      <c r="M225" s="89"/>
      <c r="N225" s="89"/>
    </row>
    <row r="226" spans="1:14" ht="18">
      <c r="A226" s="80">
        <v>215</v>
      </c>
      <c r="B226" s="81" t="s">
        <v>376</v>
      </c>
      <c r="C226" s="87" t="s">
        <v>23</v>
      </c>
      <c r="D226" s="87" t="s">
        <v>83</v>
      </c>
      <c r="E226" s="87" t="s">
        <v>16</v>
      </c>
      <c r="M226" s="89"/>
      <c r="N226" s="89"/>
    </row>
    <row r="227" spans="1:14" ht="18">
      <c r="A227" s="80">
        <v>216</v>
      </c>
      <c r="B227" s="81" t="s">
        <v>377</v>
      </c>
      <c r="C227" s="87" t="s">
        <v>23</v>
      </c>
      <c r="D227" s="87" t="s">
        <v>83</v>
      </c>
      <c r="E227" s="87" t="s">
        <v>16</v>
      </c>
      <c r="M227" s="89"/>
      <c r="N227" s="89"/>
    </row>
    <row r="228" spans="1:14" ht="18">
      <c r="A228" s="80">
        <v>217</v>
      </c>
      <c r="B228" s="81" t="s">
        <v>378</v>
      </c>
      <c r="C228" s="87" t="s">
        <v>23</v>
      </c>
      <c r="D228" s="87" t="s">
        <v>85</v>
      </c>
      <c r="E228" s="87" t="s">
        <v>16</v>
      </c>
      <c r="M228" s="89"/>
      <c r="N228" s="89"/>
    </row>
    <row r="229" spans="1:14" ht="18">
      <c r="A229" s="80">
        <v>218</v>
      </c>
      <c r="B229" s="81" t="s">
        <v>379</v>
      </c>
      <c r="C229" s="87" t="s">
        <v>23</v>
      </c>
      <c r="D229" s="87" t="s">
        <v>85</v>
      </c>
      <c r="E229" s="87" t="s">
        <v>16</v>
      </c>
      <c r="M229" s="89"/>
      <c r="N229" s="89"/>
    </row>
    <row r="230" spans="1:14" ht="18">
      <c r="A230" s="80">
        <v>219</v>
      </c>
      <c r="B230" s="81" t="s">
        <v>380</v>
      </c>
      <c r="C230" s="87" t="s">
        <v>23</v>
      </c>
      <c r="D230" s="87" t="s">
        <v>85</v>
      </c>
      <c r="E230" s="87" t="s">
        <v>16</v>
      </c>
      <c r="M230" s="89"/>
      <c r="N230" s="89"/>
    </row>
    <row r="231" spans="1:14" ht="18">
      <c r="A231" s="80">
        <v>220</v>
      </c>
      <c r="B231" s="81" t="s">
        <v>381</v>
      </c>
      <c r="C231" s="87" t="s">
        <v>24</v>
      </c>
      <c r="D231" s="87" t="s">
        <v>85</v>
      </c>
      <c r="E231" s="87" t="s">
        <v>16</v>
      </c>
      <c r="M231" s="89"/>
      <c r="N231" s="89"/>
    </row>
    <row r="232" spans="1:14" ht="18">
      <c r="A232" s="80">
        <v>221</v>
      </c>
      <c r="B232" s="81" t="s">
        <v>382</v>
      </c>
      <c r="C232" s="87" t="s">
        <v>24</v>
      </c>
      <c r="D232" s="87" t="s">
        <v>83</v>
      </c>
      <c r="E232" s="87" t="s">
        <v>47</v>
      </c>
      <c r="M232" s="89"/>
      <c r="N232" s="89"/>
    </row>
    <row r="233" spans="1:14" ht="18">
      <c r="A233" s="80">
        <v>222</v>
      </c>
      <c r="B233" s="81" t="s">
        <v>383</v>
      </c>
      <c r="C233" s="87" t="s">
        <v>24</v>
      </c>
      <c r="D233" s="87" t="s">
        <v>83</v>
      </c>
      <c r="E233" s="87" t="s">
        <v>47</v>
      </c>
      <c r="M233" s="89"/>
      <c r="N233" s="89"/>
    </row>
    <row r="234" spans="1:14" ht="18">
      <c r="A234" s="80">
        <v>223</v>
      </c>
      <c r="B234" s="81" t="s">
        <v>384</v>
      </c>
      <c r="C234" s="87" t="s">
        <v>24</v>
      </c>
      <c r="D234" s="87" t="s">
        <v>85</v>
      </c>
      <c r="E234" s="87" t="s">
        <v>16</v>
      </c>
      <c r="M234" s="89"/>
      <c r="N234" s="89"/>
    </row>
    <row r="235" spans="1:14" ht="18">
      <c r="A235" s="80">
        <v>224</v>
      </c>
      <c r="B235" s="81" t="s">
        <v>385</v>
      </c>
      <c r="C235" s="87" t="s">
        <v>24</v>
      </c>
      <c r="D235" s="87" t="s">
        <v>85</v>
      </c>
      <c r="E235" s="87" t="s">
        <v>47</v>
      </c>
      <c r="M235" s="89"/>
      <c r="N235" s="89"/>
    </row>
    <row r="236" spans="1:14" ht="18">
      <c r="A236" s="80">
        <v>225</v>
      </c>
      <c r="B236" s="81" t="s">
        <v>386</v>
      </c>
      <c r="C236" s="87" t="s">
        <v>24</v>
      </c>
      <c r="D236" s="87" t="s">
        <v>83</v>
      </c>
      <c r="E236" s="87" t="s">
        <v>16</v>
      </c>
      <c r="M236" s="89"/>
      <c r="N236" s="89"/>
    </row>
    <row r="237" spans="1:14" ht="18">
      <c r="A237" s="80">
        <v>226</v>
      </c>
      <c r="B237" s="81" t="s">
        <v>387</v>
      </c>
      <c r="C237" s="87" t="s">
        <v>24</v>
      </c>
      <c r="D237" s="87" t="s">
        <v>83</v>
      </c>
      <c r="E237" s="87" t="s">
        <v>16</v>
      </c>
      <c r="M237" s="89"/>
      <c r="N237" s="89"/>
    </row>
    <row r="238" spans="1:14" ht="18">
      <c r="A238" s="80">
        <v>227</v>
      </c>
      <c r="B238" s="81" t="s">
        <v>388</v>
      </c>
      <c r="C238" s="87" t="s">
        <v>24</v>
      </c>
      <c r="D238" s="87" t="s">
        <v>85</v>
      </c>
      <c r="E238" s="87" t="s">
        <v>47</v>
      </c>
      <c r="M238" s="89"/>
      <c r="N238" s="89"/>
    </row>
    <row r="239" spans="1:14" ht="18">
      <c r="A239" s="80">
        <v>228</v>
      </c>
      <c r="B239" s="81" t="s">
        <v>389</v>
      </c>
      <c r="C239" s="87" t="s">
        <v>24</v>
      </c>
      <c r="D239" s="87" t="s">
        <v>85</v>
      </c>
      <c r="E239" s="87" t="s">
        <v>47</v>
      </c>
      <c r="M239" s="89"/>
      <c r="N239" s="89"/>
    </row>
    <row r="240" spans="1:14" ht="18">
      <c r="A240" s="80">
        <v>229</v>
      </c>
      <c r="B240" s="81" t="s">
        <v>390</v>
      </c>
      <c r="C240" s="87" t="s">
        <v>24</v>
      </c>
      <c r="D240" s="87" t="s">
        <v>85</v>
      </c>
      <c r="E240" s="87" t="s">
        <v>47</v>
      </c>
    </row>
    <row r="241" spans="1:5" ht="18">
      <c r="A241" s="80">
        <v>230</v>
      </c>
      <c r="B241" s="81" t="s">
        <v>391</v>
      </c>
      <c r="C241" s="87" t="s">
        <v>24</v>
      </c>
      <c r="D241" s="87" t="s">
        <v>83</v>
      </c>
      <c r="E241" s="87" t="s">
        <v>47</v>
      </c>
    </row>
    <row r="242" spans="1:5" ht="18">
      <c r="A242" s="80">
        <v>231</v>
      </c>
      <c r="B242" s="81" t="s">
        <v>392</v>
      </c>
      <c r="C242" s="87" t="s">
        <v>24</v>
      </c>
      <c r="D242" s="87" t="s">
        <v>85</v>
      </c>
      <c r="E242" s="87" t="s">
        <v>16</v>
      </c>
    </row>
    <row r="243" spans="1:5" ht="18">
      <c r="A243" s="80">
        <v>232</v>
      </c>
      <c r="B243" s="81" t="s">
        <v>393</v>
      </c>
      <c r="C243" s="87" t="s">
        <v>24</v>
      </c>
      <c r="D243" s="87" t="s">
        <v>83</v>
      </c>
      <c r="E243" s="87" t="s">
        <v>16</v>
      </c>
    </row>
    <row r="244" spans="1:5" ht="18">
      <c r="A244" s="80">
        <v>233</v>
      </c>
      <c r="B244" s="81" t="s">
        <v>394</v>
      </c>
      <c r="C244" s="87" t="s">
        <v>24</v>
      </c>
      <c r="D244" s="87" t="s">
        <v>83</v>
      </c>
      <c r="E244" s="87" t="s">
        <v>16</v>
      </c>
    </row>
    <row r="245" spans="1:5" ht="18">
      <c r="A245" s="80">
        <v>234</v>
      </c>
      <c r="B245" s="81" t="s">
        <v>395</v>
      </c>
      <c r="C245" s="87" t="s">
        <v>24</v>
      </c>
      <c r="D245" s="87" t="s">
        <v>83</v>
      </c>
      <c r="E245" s="87" t="s">
        <v>16</v>
      </c>
    </row>
    <row r="246" spans="1:5" ht="18">
      <c r="A246" s="80">
        <v>235</v>
      </c>
      <c r="B246" s="81" t="s">
        <v>396</v>
      </c>
      <c r="C246" s="87" t="s">
        <v>24</v>
      </c>
      <c r="D246" s="87" t="s">
        <v>83</v>
      </c>
      <c r="E246" s="87" t="s">
        <v>16</v>
      </c>
    </row>
    <row r="247" spans="1:5" ht="18">
      <c r="A247" s="80">
        <v>236</v>
      </c>
      <c r="B247" s="81" t="s">
        <v>397</v>
      </c>
      <c r="C247" s="87" t="s">
        <v>24</v>
      </c>
      <c r="D247" s="87" t="s">
        <v>83</v>
      </c>
      <c r="E247" s="87" t="s">
        <v>47</v>
      </c>
    </row>
    <row r="248" spans="1:5" ht="18">
      <c r="A248" s="80">
        <v>237</v>
      </c>
      <c r="B248" s="81" t="s">
        <v>398</v>
      </c>
      <c r="C248" s="87" t="s">
        <v>24</v>
      </c>
      <c r="D248" s="87" t="s">
        <v>83</v>
      </c>
      <c r="E248" s="87" t="s">
        <v>47</v>
      </c>
    </row>
    <row r="249" spans="1:5" ht="18">
      <c r="A249" s="80">
        <v>238</v>
      </c>
      <c r="B249" s="81" t="s">
        <v>399</v>
      </c>
      <c r="C249" s="87" t="s">
        <v>24</v>
      </c>
      <c r="D249" s="87" t="s">
        <v>83</v>
      </c>
      <c r="E249" s="87" t="s">
        <v>47</v>
      </c>
    </row>
    <row r="250" spans="1:5" ht="18">
      <c r="A250" s="80">
        <v>239</v>
      </c>
      <c r="B250" s="81" t="s">
        <v>400</v>
      </c>
      <c r="C250" s="87" t="s">
        <v>24</v>
      </c>
      <c r="D250" s="87" t="s">
        <v>83</v>
      </c>
      <c r="E250" s="87" t="s">
        <v>47</v>
      </c>
    </row>
    <row r="251" spans="1:5" ht="18">
      <c r="A251" s="80">
        <v>240</v>
      </c>
      <c r="B251" s="81" t="s">
        <v>401</v>
      </c>
      <c r="C251" s="87" t="s">
        <v>24</v>
      </c>
      <c r="D251" s="87" t="s">
        <v>83</v>
      </c>
      <c r="E251" s="87" t="s">
        <v>47</v>
      </c>
    </row>
    <row r="252" spans="1:5" ht="18">
      <c r="A252" s="80">
        <v>241</v>
      </c>
      <c r="B252" s="81" t="s">
        <v>402</v>
      </c>
      <c r="C252" s="87" t="s">
        <v>24</v>
      </c>
      <c r="D252" s="87" t="s">
        <v>83</v>
      </c>
      <c r="E252" s="87" t="s">
        <v>47</v>
      </c>
    </row>
    <row r="253" spans="1:5" ht="18">
      <c r="A253" s="80">
        <v>242</v>
      </c>
      <c r="B253" s="81" t="s">
        <v>325</v>
      </c>
      <c r="C253" s="87" t="s">
        <v>24</v>
      </c>
      <c r="D253" s="87" t="s">
        <v>83</v>
      </c>
      <c r="E253" s="87" t="s">
        <v>16</v>
      </c>
    </row>
    <row r="254" spans="1:5" ht="18">
      <c r="A254" s="80">
        <v>243</v>
      </c>
      <c r="B254" s="81" t="s">
        <v>403</v>
      </c>
      <c r="C254" s="87" t="s">
        <v>24</v>
      </c>
      <c r="D254" s="87" t="s">
        <v>85</v>
      </c>
      <c r="E254" s="87" t="s">
        <v>16</v>
      </c>
    </row>
    <row r="255" spans="1:5" ht="18">
      <c r="A255" s="80">
        <v>244</v>
      </c>
      <c r="B255" s="81" t="s">
        <v>404</v>
      </c>
      <c r="C255" s="87" t="s">
        <v>24</v>
      </c>
      <c r="D255" s="87" t="s">
        <v>83</v>
      </c>
      <c r="E255" s="87" t="s">
        <v>16</v>
      </c>
    </row>
    <row r="256" spans="1:5" ht="18">
      <c r="A256" s="80">
        <v>245</v>
      </c>
      <c r="B256" s="81" t="s">
        <v>405</v>
      </c>
      <c r="C256" s="87" t="s">
        <v>24</v>
      </c>
      <c r="D256" s="87" t="s">
        <v>85</v>
      </c>
      <c r="E256" s="87" t="s">
        <v>16</v>
      </c>
    </row>
    <row r="257" spans="1:5" ht="18">
      <c r="A257" s="80">
        <v>246</v>
      </c>
      <c r="B257" s="81" t="s">
        <v>406</v>
      </c>
      <c r="C257" s="87" t="s">
        <v>24</v>
      </c>
      <c r="D257" s="87" t="s">
        <v>83</v>
      </c>
      <c r="E257" s="87" t="s">
        <v>16</v>
      </c>
    </row>
    <row r="258" spans="1:5" ht="18">
      <c r="A258" s="80">
        <v>247</v>
      </c>
      <c r="B258" s="81" t="s">
        <v>407</v>
      </c>
      <c r="C258" s="87" t="s">
        <v>24</v>
      </c>
      <c r="D258" s="87" t="s">
        <v>83</v>
      </c>
      <c r="E258" s="87" t="s">
        <v>47</v>
      </c>
    </row>
    <row r="259" spans="1:5" ht="18">
      <c r="A259" s="80">
        <v>248</v>
      </c>
      <c r="B259" s="81" t="s">
        <v>408</v>
      </c>
      <c r="C259" s="87" t="s">
        <v>24</v>
      </c>
      <c r="D259" s="87" t="s">
        <v>83</v>
      </c>
      <c r="E259" s="87" t="s">
        <v>47</v>
      </c>
    </row>
    <row r="260" spans="1:5" ht="18">
      <c r="A260" s="80">
        <v>249</v>
      </c>
      <c r="B260" s="81" t="s">
        <v>409</v>
      </c>
      <c r="C260" s="87" t="s">
        <v>24</v>
      </c>
      <c r="D260" s="87" t="s">
        <v>83</v>
      </c>
      <c r="E260" s="87" t="s">
        <v>16</v>
      </c>
    </row>
    <row r="261" spans="1:5" ht="18">
      <c r="A261" s="80">
        <v>250</v>
      </c>
      <c r="B261" s="81" t="s">
        <v>410</v>
      </c>
      <c r="C261" s="87" t="s">
        <v>24</v>
      </c>
      <c r="D261" s="87" t="s">
        <v>83</v>
      </c>
      <c r="E261" s="87" t="s">
        <v>47</v>
      </c>
    </row>
    <row r="262" spans="1:5" ht="18">
      <c r="A262" s="80">
        <v>251</v>
      </c>
      <c r="B262" s="81" t="s">
        <v>411</v>
      </c>
      <c r="C262" s="87" t="s">
        <v>24</v>
      </c>
      <c r="D262" s="87" t="s">
        <v>83</v>
      </c>
      <c r="E262" s="87" t="s">
        <v>16</v>
      </c>
    </row>
    <row r="263" spans="1:5" ht="18">
      <c r="A263" s="80">
        <v>252</v>
      </c>
      <c r="B263" s="81" t="s">
        <v>412</v>
      </c>
      <c r="C263" s="87" t="s">
        <v>24</v>
      </c>
      <c r="D263" s="87" t="s">
        <v>83</v>
      </c>
      <c r="E263" s="87" t="s">
        <v>16</v>
      </c>
    </row>
    <row r="264" spans="1:5" ht="18">
      <c r="A264" s="80">
        <v>253</v>
      </c>
      <c r="B264" s="81" t="s">
        <v>413</v>
      </c>
      <c r="C264" s="87" t="s">
        <v>24</v>
      </c>
      <c r="D264" s="87" t="s">
        <v>85</v>
      </c>
      <c r="E264" s="87" t="s">
        <v>16</v>
      </c>
    </row>
    <row r="265" spans="1:5" ht="18">
      <c r="A265" s="80">
        <v>254</v>
      </c>
      <c r="B265" s="81" t="s">
        <v>414</v>
      </c>
      <c r="C265" s="87" t="s">
        <v>24</v>
      </c>
      <c r="D265" s="87" t="s">
        <v>83</v>
      </c>
      <c r="E265" s="87" t="s">
        <v>47</v>
      </c>
    </row>
    <row r="266" spans="1:5" ht="18">
      <c r="A266" s="80">
        <v>255</v>
      </c>
      <c r="B266" s="81" t="s">
        <v>415</v>
      </c>
      <c r="C266" s="87" t="s">
        <v>24</v>
      </c>
      <c r="D266" s="87" t="s">
        <v>85</v>
      </c>
      <c r="E266" s="87" t="s">
        <v>16</v>
      </c>
    </row>
    <row r="267" spans="1:5" ht="18">
      <c r="A267" s="80">
        <v>256</v>
      </c>
      <c r="B267" s="81" t="s">
        <v>416</v>
      </c>
      <c r="C267" s="87" t="s">
        <v>24</v>
      </c>
      <c r="D267" s="87" t="s">
        <v>83</v>
      </c>
      <c r="E267" s="87" t="s">
        <v>16</v>
      </c>
    </row>
    <row r="268" spans="1:5" ht="18">
      <c r="A268" s="80">
        <v>257</v>
      </c>
      <c r="B268" s="81" t="s">
        <v>417</v>
      </c>
      <c r="C268" s="87" t="s">
        <v>24</v>
      </c>
      <c r="D268" s="87" t="s">
        <v>83</v>
      </c>
      <c r="E268" s="87" t="s">
        <v>16</v>
      </c>
    </row>
    <row r="269" spans="1:5" ht="18">
      <c r="A269" s="80">
        <v>258</v>
      </c>
      <c r="B269" s="81" t="s">
        <v>418</v>
      </c>
      <c r="C269" s="87" t="s">
        <v>24</v>
      </c>
      <c r="D269" s="87" t="s">
        <v>83</v>
      </c>
      <c r="E269" s="87" t="s">
        <v>16</v>
      </c>
    </row>
    <row r="270" spans="1:5" ht="18">
      <c r="A270" s="80">
        <v>259</v>
      </c>
      <c r="B270" s="81" t="s">
        <v>419</v>
      </c>
      <c r="C270" s="87" t="s">
        <v>24</v>
      </c>
      <c r="D270" s="87" t="s">
        <v>85</v>
      </c>
      <c r="E270" s="87" t="s">
        <v>16</v>
      </c>
    </row>
    <row r="271" spans="1:5" ht="18">
      <c r="A271" s="80">
        <v>260</v>
      </c>
      <c r="B271" s="81" t="s">
        <v>420</v>
      </c>
      <c r="C271" s="87" t="s">
        <v>24</v>
      </c>
      <c r="D271" s="87" t="s">
        <v>85</v>
      </c>
      <c r="E271" s="87" t="s">
        <v>16</v>
      </c>
    </row>
    <row r="272" spans="1:5" ht="18">
      <c r="A272" s="80">
        <v>261</v>
      </c>
      <c r="B272" s="81" t="s">
        <v>421</v>
      </c>
      <c r="C272" s="87" t="s">
        <v>132</v>
      </c>
      <c r="D272" s="87" t="s">
        <v>83</v>
      </c>
      <c r="E272" s="87" t="s">
        <v>47</v>
      </c>
    </row>
    <row r="273" spans="1:5" ht="18">
      <c r="A273" s="80">
        <v>262</v>
      </c>
      <c r="B273" s="81" t="s">
        <v>422</v>
      </c>
      <c r="C273" s="87" t="s">
        <v>132</v>
      </c>
      <c r="D273" s="87" t="s">
        <v>83</v>
      </c>
      <c r="E273" s="87" t="s">
        <v>16</v>
      </c>
    </row>
    <row r="274" spans="1:5" ht="18">
      <c r="A274" s="80">
        <v>263</v>
      </c>
      <c r="B274" s="81" t="s">
        <v>423</v>
      </c>
      <c r="C274" s="87" t="s">
        <v>132</v>
      </c>
      <c r="D274" s="87" t="s">
        <v>85</v>
      </c>
      <c r="E274" s="87" t="s">
        <v>16</v>
      </c>
    </row>
    <row r="275" spans="1:5" ht="18">
      <c r="A275" s="80">
        <v>264</v>
      </c>
      <c r="B275" s="81" t="s">
        <v>424</v>
      </c>
      <c r="C275" s="87" t="s">
        <v>132</v>
      </c>
      <c r="D275" s="87" t="s">
        <v>85</v>
      </c>
      <c r="E275" s="87" t="s">
        <v>16</v>
      </c>
    </row>
    <row r="276" spans="1:5" ht="18">
      <c r="A276" s="80">
        <v>265</v>
      </c>
      <c r="B276" s="81" t="s">
        <v>425</v>
      </c>
      <c r="C276" s="87" t="s">
        <v>132</v>
      </c>
      <c r="D276" s="87" t="s">
        <v>83</v>
      </c>
      <c r="E276" s="87" t="s">
        <v>47</v>
      </c>
    </row>
    <row r="277" spans="1:5" ht="18">
      <c r="A277" s="80">
        <v>266</v>
      </c>
      <c r="B277" s="81" t="s">
        <v>426</v>
      </c>
      <c r="C277" s="87" t="s">
        <v>132</v>
      </c>
      <c r="D277" s="87" t="s">
        <v>83</v>
      </c>
      <c r="E277" s="87" t="s">
        <v>16</v>
      </c>
    </row>
    <row r="278" spans="1:5" ht="18">
      <c r="A278" s="80">
        <v>267</v>
      </c>
      <c r="B278" s="81" t="s">
        <v>427</v>
      </c>
      <c r="C278" s="87" t="s">
        <v>132</v>
      </c>
      <c r="D278" s="87" t="s">
        <v>83</v>
      </c>
      <c r="E278" s="87" t="s">
        <v>47</v>
      </c>
    </row>
    <row r="279" spans="1:5" ht="18">
      <c r="A279" s="80">
        <v>268</v>
      </c>
      <c r="B279" s="81" t="s">
        <v>428</v>
      </c>
      <c r="C279" s="87" t="s">
        <v>132</v>
      </c>
      <c r="D279" s="87" t="s">
        <v>83</v>
      </c>
      <c r="E279" s="87" t="s">
        <v>47</v>
      </c>
    </row>
    <row r="280" spans="1:5" ht="18">
      <c r="A280" s="80">
        <v>269</v>
      </c>
      <c r="B280" s="81" t="s">
        <v>429</v>
      </c>
      <c r="C280" s="87" t="s">
        <v>132</v>
      </c>
      <c r="D280" s="87" t="s">
        <v>83</v>
      </c>
      <c r="E280" s="87" t="s">
        <v>16</v>
      </c>
    </row>
    <row r="281" spans="1:5" ht="18">
      <c r="A281" s="80">
        <v>270</v>
      </c>
      <c r="B281" s="81" t="s">
        <v>151</v>
      </c>
      <c r="C281" s="87" t="s">
        <v>132</v>
      </c>
      <c r="D281" s="87" t="s">
        <v>83</v>
      </c>
      <c r="E281" s="87" t="s">
        <v>47</v>
      </c>
    </row>
    <row r="282" spans="1:5" ht="18">
      <c r="A282" s="80">
        <v>271</v>
      </c>
      <c r="B282" s="81" t="s">
        <v>430</v>
      </c>
      <c r="C282" s="87" t="s">
        <v>132</v>
      </c>
      <c r="D282" s="87" t="s">
        <v>85</v>
      </c>
      <c r="E282" s="87" t="s">
        <v>47</v>
      </c>
    </row>
    <row r="283" spans="1:5" ht="18">
      <c r="A283" s="80">
        <v>272</v>
      </c>
      <c r="B283" s="81" t="s">
        <v>431</v>
      </c>
      <c r="C283" s="87" t="s">
        <v>132</v>
      </c>
      <c r="D283" s="87" t="s">
        <v>85</v>
      </c>
      <c r="E283" s="87" t="s">
        <v>47</v>
      </c>
    </row>
    <row r="284" spans="1:5" ht="18">
      <c r="A284" s="80">
        <v>273</v>
      </c>
      <c r="B284" s="81" t="s">
        <v>432</v>
      </c>
      <c r="C284" s="87" t="s">
        <v>132</v>
      </c>
      <c r="D284" s="87" t="s">
        <v>83</v>
      </c>
      <c r="E284" s="87" t="s">
        <v>16</v>
      </c>
    </row>
    <row r="285" spans="1:5" ht="18">
      <c r="A285" s="80">
        <v>274</v>
      </c>
      <c r="B285" s="81" t="s">
        <v>433</v>
      </c>
      <c r="C285" s="87" t="s">
        <v>132</v>
      </c>
      <c r="D285" s="87" t="s">
        <v>85</v>
      </c>
      <c r="E285" s="87" t="s">
        <v>47</v>
      </c>
    </row>
    <row r="286" spans="1:5" ht="18">
      <c r="A286" s="80">
        <v>275</v>
      </c>
      <c r="B286" s="81" t="s">
        <v>434</v>
      </c>
      <c r="C286" s="87" t="s">
        <v>132</v>
      </c>
      <c r="D286" s="87" t="s">
        <v>83</v>
      </c>
      <c r="E286" s="87" t="s">
        <v>47</v>
      </c>
    </row>
    <row r="287" spans="1:5" ht="18">
      <c r="A287" s="80">
        <v>276</v>
      </c>
      <c r="B287" s="81" t="s">
        <v>435</v>
      </c>
      <c r="C287" s="87" t="s">
        <v>132</v>
      </c>
      <c r="D287" s="87" t="s">
        <v>85</v>
      </c>
      <c r="E287" s="87" t="s">
        <v>47</v>
      </c>
    </row>
    <row r="288" spans="1:5" ht="18">
      <c r="A288" s="80">
        <v>277</v>
      </c>
      <c r="B288" s="81" t="s">
        <v>436</v>
      </c>
      <c r="C288" s="87" t="s">
        <v>132</v>
      </c>
      <c r="D288" s="87" t="s">
        <v>85</v>
      </c>
      <c r="E288" s="87" t="s">
        <v>16</v>
      </c>
    </row>
    <row r="289" spans="1:5" ht="18">
      <c r="A289" s="80">
        <v>278</v>
      </c>
      <c r="B289" s="81" t="s">
        <v>437</v>
      </c>
      <c r="C289" s="87" t="s">
        <v>132</v>
      </c>
      <c r="D289" s="87" t="s">
        <v>85</v>
      </c>
      <c r="E289" s="87" t="s">
        <v>47</v>
      </c>
    </row>
    <row r="290" spans="1:5" ht="18">
      <c r="A290" s="80">
        <v>279</v>
      </c>
      <c r="B290" s="81" t="s">
        <v>438</v>
      </c>
      <c r="C290" s="87" t="s">
        <v>132</v>
      </c>
      <c r="D290" s="87" t="s">
        <v>83</v>
      </c>
      <c r="E290" s="87" t="s">
        <v>47</v>
      </c>
    </row>
    <row r="291" spans="1:5" ht="18">
      <c r="A291" s="80">
        <v>280</v>
      </c>
      <c r="B291" s="81" t="s">
        <v>439</v>
      </c>
      <c r="C291" s="87" t="s">
        <v>132</v>
      </c>
      <c r="D291" s="87" t="s">
        <v>85</v>
      </c>
      <c r="E291" s="87" t="s">
        <v>47</v>
      </c>
    </row>
    <row r="292" spans="1:5" ht="18">
      <c r="A292" s="80">
        <v>281</v>
      </c>
      <c r="B292" s="81" t="s">
        <v>440</v>
      </c>
      <c r="C292" s="87" t="s">
        <v>132</v>
      </c>
      <c r="D292" s="87" t="s">
        <v>85</v>
      </c>
      <c r="E292" s="87" t="s">
        <v>16</v>
      </c>
    </row>
    <row r="293" spans="1:5" ht="18">
      <c r="A293" s="80">
        <v>282</v>
      </c>
      <c r="B293" s="81" t="s">
        <v>441</v>
      </c>
      <c r="C293" s="87" t="s">
        <v>132</v>
      </c>
      <c r="D293" s="87" t="s">
        <v>85</v>
      </c>
      <c r="E293" s="87" t="s">
        <v>47</v>
      </c>
    </row>
    <row r="294" spans="1:5" ht="18">
      <c r="A294" s="80">
        <v>283</v>
      </c>
      <c r="B294" s="81" t="s">
        <v>442</v>
      </c>
      <c r="C294" s="87" t="s">
        <v>132</v>
      </c>
      <c r="D294" s="87" t="s">
        <v>85</v>
      </c>
      <c r="E294" s="87" t="s">
        <v>47</v>
      </c>
    </row>
    <row r="295" spans="1:5" ht="18">
      <c r="A295" s="80">
        <v>284</v>
      </c>
      <c r="B295" s="81" t="s">
        <v>443</v>
      </c>
      <c r="C295" s="87" t="s">
        <v>132</v>
      </c>
      <c r="D295" s="87" t="s">
        <v>83</v>
      </c>
      <c r="E295" s="87" t="s">
        <v>47</v>
      </c>
    </row>
    <row r="296" spans="1:5" ht="18">
      <c r="A296" s="80">
        <v>285</v>
      </c>
      <c r="B296" s="81" t="s">
        <v>444</v>
      </c>
      <c r="C296" s="87" t="s">
        <v>132</v>
      </c>
      <c r="D296" s="87" t="s">
        <v>83</v>
      </c>
      <c r="E296" s="87" t="s">
        <v>47</v>
      </c>
    </row>
    <row r="297" spans="1:5" ht="18">
      <c r="A297" s="80">
        <v>286</v>
      </c>
      <c r="B297" s="81" t="s">
        <v>445</v>
      </c>
      <c r="C297" s="87" t="s">
        <v>132</v>
      </c>
      <c r="D297" s="87" t="s">
        <v>85</v>
      </c>
      <c r="E297" s="87" t="s">
        <v>16</v>
      </c>
    </row>
    <row r="298" spans="1:5" ht="18">
      <c r="A298" s="80">
        <v>287</v>
      </c>
      <c r="B298" s="81" t="s">
        <v>446</v>
      </c>
      <c r="C298" s="87" t="s">
        <v>132</v>
      </c>
      <c r="D298" s="87" t="s">
        <v>83</v>
      </c>
      <c r="E298" s="87" t="s">
        <v>47</v>
      </c>
    </row>
    <row r="299" spans="1:5" ht="18">
      <c r="A299" s="80">
        <v>288</v>
      </c>
      <c r="B299" s="81" t="s">
        <v>447</v>
      </c>
      <c r="C299" s="87" t="s">
        <v>132</v>
      </c>
      <c r="D299" s="87" t="s">
        <v>83</v>
      </c>
      <c r="E299" s="87" t="s">
        <v>47</v>
      </c>
    </row>
    <row r="300" spans="1:5" ht="18">
      <c r="A300" s="80">
        <v>289</v>
      </c>
      <c r="B300" s="81" t="s">
        <v>448</v>
      </c>
      <c r="C300" s="87" t="s">
        <v>132</v>
      </c>
      <c r="D300" s="87" t="s">
        <v>83</v>
      </c>
      <c r="E300" s="87" t="s">
        <v>16</v>
      </c>
    </row>
    <row r="301" spans="1:5" ht="18">
      <c r="A301" s="80">
        <v>290</v>
      </c>
      <c r="B301" s="81" t="s">
        <v>449</v>
      </c>
      <c r="C301" s="87" t="s">
        <v>132</v>
      </c>
      <c r="D301" s="87" t="s">
        <v>83</v>
      </c>
      <c r="E301" s="87" t="s">
        <v>16</v>
      </c>
    </row>
    <row r="302" spans="1:5" ht="18">
      <c r="A302" s="80">
        <v>291</v>
      </c>
      <c r="B302" s="81" t="s">
        <v>450</v>
      </c>
      <c r="C302" s="87" t="s">
        <v>132</v>
      </c>
      <c r="D302" s="87" t="s">
        <v>83</v>
      </c>
      <c r="E302" s="87" t="s">
        <v>16</v>
      </c>
    </row>
    <row r="303" spans="1:5" ht="18">
      <c r="A303" s="80">
        <v>292</v>
      </c>
      <c r="B303" s="81" t="s">
        <v>451</v>
      </c>
      <c r="C303" s="87" t="s">
        <v>132</v>
      </c>
      <c r="D303" s="87" t="s">
        <v>85</v>
      </c>
      <c r="E303" s="87" t="s">
        <v>16</v>
      </c>
    </row>
    <row r="304" spans="1:5" ht="18">
      <c r="A304" s="80">
        <v>293</v>
      </c>
      <c r="B304" s="81" t="s">
        <v>452</v>
      </c>
      <c r="C304" s="87" t="s">
        <v>132</v>
      </c>
      <c r="D304" s="87" t="s">
        <v>83</v>
      </c>
      <c r="E304" s="87" t="s">
        <v>16</v>
      </c>
    </row>
    <row r="305" spans="1:5" ht="18">
      <c r="A305" s="80">
        <v>294</v>
      </c>
      <c r="B305" s="81" t="s">
        <v>453</v>
      </c>
      <c r="C305" s="87" t="s">
        <v>132</v>
      </c>
      <c r="D305" s="87" t="s">
        <v>83</v>
      </c>
      <c r="E305" s="87" t="s">
        <v>16</v>
      </c>
    </row>
    <row r="306" spans="1:5" ht="18">
      <c r="A306" s="80">
        <v>295</v>
      </c>
      <c r="B306" s="81" t="s">
        <v>454</v>
      </c>
      <c r="C306" s="87" t="s">
        <v>132</v>
      </c>
      <c r="D306" s="87" t="s">
        <v>85</v>
      </c>
      <c r="E306" s="87" t="s">
        <v>16</v>
      </c>
    </row>
    <row r="307" spans="1:5" ht="18">
      <c r="A307" s="80">
        <v>296</v>
      </c>
      <c r="B307" s="81" t="s">
        <v>455</v>
      </c>
      <c r="C307" s="87" t="s">
        <v>132</v>
      </c>
      <c r="D307" s="87" t="s">
        <v>83</v>
      </c>
      <c r="E307" s="87" t="s">
        <v>16</v>
      </c>
    </row>
    <row r="308" spans="1:5" ht="18">
      <c r="A308" s="80">
        <v>297</v>
      </c>
      <c r="B308" s="81" t="s">
        <v>456</v>
      </c>
      <c r="C308" s="87" t="s">
        <v>132</v>
      </c>
      <c r="D308" s="87" t="s">
        <v>83</v>
      </c>
      <c r="E308" s="87" t="s">
        <v>16</v>
      </c>
    </row>
    <row r="309" spans="1:5" ht="18">
      <c r="A309" s="80">
        <v>298</v>
      </c>
      <c r="B309" s="81" t="s">
        <v>457</v>
      </c>
      <c r="C309" s="87" t="s">
        <v>132</v>
      </c>
      <c r="D309" s="87" t="s">
        <v>83</v>
      </c>
      <c r="E309" s="87" t="s">
        <v>16</v>
      </c>
    </row>
    <row r="310" spans="1:5" ht="18">
      <c r="A310" s="80">
        <v>299</v>
      </c>
      <c r="B310" s="81" t="s">
        <v>458</v>
      </c>
      <c r="C310" s="87" t="s">
        <v>132</v>
      </c>
      <c r="D310" s="87" t="s">
        <v>83</v>
      </c>
      <c r="E310" s="87" t="s">
        <v>16</v>
      </c>
    </row>
    <row r="311" spans="1:5" ht="18">
      <c r="A311" s="80">
        <v>300</v>
      </c>
      <c r="B311" s="81" t="s">
        <v>418</v>
      </c>
      <c r="C311" s="87" t="s">
        <v>132</v>
      </c>
      <c r="D311" s="87" t="s">
        <v>83</v>
      </c>
      <c r="E311" s="87" t="s">
        <v>16</v>
      </c>
    </row>
    <row r="312" spans="1:5" ht="18">
      <c r="A312" s="80">
        <v>301</v>
      </c>
      <c r="B312" s="81" t="s">
        <v>459</v>
      </c>
      <c r="C312" s="87" t="s">
        <v>132</v>
      </c>
      <c r="D312" s="87" t="s">
        <v>85</v>
      </c>
      <c r="E312" s="87" t="s">
        <v>16</v>
      </c>
    </row>
    <row r="313" spans="1:5" ht="18">
      <c r="A313" s="80">
        <v>302</v>
      </c>
      <c r="B313" s="81" t="s">
        <v>460</v>
      </c>
      <c r="C313" s="87" t="s">
        <v>133</v>
      </c>
      <c r="D313" s="87" t="s">
        <v>83</v>
      </c>
      <c r="E313" s="87" t="s">
        <v>16</v>
      </c>
    </row>
    <row r="314" spans="1:5" ht="18">
      <c r="A314" s="80">
        <v>303</v>
      </c>
      <c r="B314" s="81" t="s">
        <v>461</v>
      </c>
      <c r="C314" s="87" t="s">
        <v>133</v>
      </c>
      <c r="D314" s="87" t="s">
        <v>85</v>
      </c>
      <c r="E314" s="87" t="s">
        <v>47</v>
      </c>
    </row>
    <row r="315" spans="1:5" ht="18">
      <c r="A315" s="80">
        <v>304</v>
      </c>
      <c r="B315" s="81" t="s">
        <v>462</v>
      </c>
      <c r="C315" s="87" t="s">
        <v>133</v>
      </c>
      <c r="D315" s="87" t="s">
        <v>83</v>
      </c>
      <c r="E315" s="87" t="s">
        <v>47</v>
      </c>
    </row>
    <row r="316" spans="1:5" ht="18">
      <c r="A316" s="80">
        <v>305</v>
      </c>
      <c r="B316" s="81" t="s">
        <v>463</v>
      </c>
      <c r="C316" s="87" t="s">
        <v>133</v>
      </c>
      <c r="D316" s="87" t="s">
        <v>83</v>
      </c>
      <c r="E316" s="87" t="s">
        <v>47</v>
      </c>
    </row>
    <row r="317" spans="1:5" ht="18">
      <c r="A317" s="80">
        <v>306</v>
      </c>
      <c r="B317" s="81" t="s">
        <v>464</v>
      </c>
      <c r="C317" s="87" t="s">
        <v>133</v>
      </c>
      <c r="D317" s="87" t="s">
        <v>85</v>
      </c>
      <c r="E317" s="87" t="s">
        <v>16</v>
      </c>
    </row>
    <row r="318" spans="1:5" ht="18">
      <c r="A318" s="80">
        <v>307</v>
      </c>
      <c r="B318" s="81" t="s">
        <v>465</v>
      </c>
      <c r="C318" s="87" t="s">
        <v>133</v>
      </c>
      <c r="D318" s="87" t="s">
        <v>85</v>
      </c>
      <c r="E318" s="87" t="s">
        <v>16</v>
      </c>
    </row>
    <row r="319" spans="1:5" ht="18">
      <c r="A319" s="80">
        <v>308</v>
      </c>
      <c r="B319" s="81" t="s">
        <v>466</v>
      </c>
      <c r="C319" s="87" t="s">
        <v>133</v>
      </c>
      <c r="D319" s="87" t="s">
        <v>83</v>
      </c>
      <c r="E319" s="87" t="s">
        <v>16</v>
      </c>
    </row>
    <row r="320" spans="1:5" ht="18">
      <c r="A320" s="80">
        <v>309</v>
      </c>
      <c r="B320" s="81" t="s">
        <v>467</v>
      </c>
      <c r="C320" s="87" t="s">
        <v>133</v>
      </c>
      <c r="D320" s="87" t="s">
        <v>83</v>
      </c>
      <c r="E320" s="87" t="s">
        <v>47</v>
      </c>
    </row>
    <row r="321" spans="1:5" ht="18">
      <c r="A321" s="80">
        <v>310</v>
      </c>
      <c r="B321" s="81" t="s">
        <v>468</v>
      </c>
      <c r="C321" s="87" t="s">
        <v>133</v>
      </c>
      <c r="D321" s="87" t="s">
        <v>85</v>
      </c>
      <c r="E321" s="87" t="s">
        <v>47</v>
      </c>
    </row>
    <row r="322" spans="1:5" ht="18">
      <c r="A322" s="80">
        <v>311</v>
      </c>
      <c r="B322" s="81" t="s">
        <v>469</v>
      </c>
      <c r="C322" s="87" t="s">
        <v>133</v>
      </c>
      <c r="D322" s="87" t="s">
        <v>85</v>
      </c>
      <c r="E322" s="87" t="s">
        <v>16</v>
      </c>
    </row>
    <row r="323" spans="1:5" ht="18">
      <c r="A323" s="80">
        <v>312</v>
      </c>
      <c r="B323" s="81" t="s">
        <v>470</v>
      </c>
      <c r="C323" s="87" t="s">
        <v>133</v>
      </c>
      <c r="D323" s="87" t="s">
        <v>83</v>
      </c>
      <c r="E323" s="87" t="s">
        <v>47</v>
      </c>
    </row>
    <row r="324" spans="1:5" ht="18">
      <c r="A324" s="80">
        <v>313</v>
      </c>
      <c r="B324" s="81" t="s">
        <v>471</v>
      </c>
      <c r="C324" s="87" t="s">
        <v>133</v>
      </c>
      <c r="D324" s="87" t="s">
        <v>83</v>
      </c>
      <c r="E324" s="87" t="s">
        <v>47</v>
      </c>
    </row>
    <row r="325" spans="1:5" ht="18">
      <c r="A325" s="80">
        <v>314</v>
      </c>
      <c r="B325" s="81" t="s">
        <v>170</v>
      </c>
      <c r="C325" s="87" t="s">
        <v>133</v>
      </c>
      <c r="D325" s="87" t="s">
        <v>85</v>
      </c>
      <c r="E325" s="87" t="s">
        <v>16</v>
      </c>
    </row>
    <row r="326" spans="1:5" ht="18">
      <c r="A326" s="80">
        <v>315</v>
      </c>
      <c r="B326" s="81" t="s">
        <v>472</v>
      </c>
      <c r="C326" s="87" t="s">
        <v>133</v>
      </c>
      <c r="D326" s="87" t="s">
        <v>83</v>
      </c>
      <c r="E326" s="87" t="s">
        <v>16</v>
      </c>
    </row>
    <row r="327" spans="1:5" ht="18">
      <c r="A327" s="80">
        <v>316</v>
      </c>
      <c r="B327" s="81" t="s">
        <v>473</v>
      </c>
      <c r="C327" s="87" t="s">
        <v>133</v>
      </c>
      <c r="D327" s="87" t="s">
        <v>83</v>
      </c>
      <c r="E327" s="87" t="s">
        <v>47</v>
      </c>
    </row>
    <row r="328" spans="1:5" ht="18">
      <c r="A328" s="80">
        <v>317</v>
      </c>
      <c r="B328" s="81" t="s">
        <v>154</v>
      </c>
      <c r="C328" s="87" t="s">
        <v>133</v>
      </c>
      <c r="D328" s="87" t="s">
        <v>83</v>
      </c>
      <c r="E328" s="87" t="s">
        <v>47</v>
      </c>
    </row>
    <row r="329" spans="1:5" ht="18">
      <c r="A329" s="80">
        <v>318</v>
      </c>
      <c r="B329" s="81" t="s">
        <v>474</v>
      </c>
      <c r="C329" s="87" t="s">
        <v>133</v>
      </c>
      <c r="D329" s="87" t="s">
        <v>83</v>
      </c>
      <c r="E329" s="87" t="s">
        <v>16</v>
      </c>
    </row>
    <row r="330" spans="1:5" ht="18">
      <c r="A330" s="80">
        <v>319</v>
      </c>
      <c r="B330" s="81" t="s">
        <v>475</v>
      </c>
      <c r="C330" s="87" t="s">
        <v>133</v>
      </c>
      <c r="D330" s="87" t="s">
        <v>83</v>
      </c>
      <c r="E330" s="87" t="s">
        <v>47</v>
      </c>
    </row>
    <row r="331" spans="1:5" ht="18">
      <c r="A331" s="80">
        <v>320</v>
      </c>
      <c r="B331" s="81" t="s">
        <v>476</v>
      </c>
      <c r="C331" s="87" t="s">
        <v>133</v>
      </c>
      <c r="D331" s="87" t="s">
        <v>83</v>
      </c>
      <c r="E331" s="87" t="s">
        <v>16</v>
      </c>
    </row>
    <row r="332" spans="1:5" ht="18">
      <c r="A332" s="80">
        <v>321</v>
      </c>
      <c r="B332" s="81" t="s">
        <v>280</v>
      </c>
      <c r="C332" s="87" t="s">
        <v>133</v>
      </c>
      <c r="D332" s="87" t="s">
        <v>85</v>
      </c>
      <c r="E332" s="87" t="s">
        <v>47</v>
      </c>
    </row>
    <row r="333" spans="1:5" ht="18">
      <c r="A333" s="80">
        <v>322</v>
      </c>
      <c r="B333" s="81" t="s">
        <v>477</v>
      </c>
      <c r="C333" s="87" t="s">
        <v>133</v>
      </c>
      <c r="D333" s="87" t="s">
        <v>85</v>
      </c>
      <c r="E333" s="87" t="s">
        <v>47</v>
      </c>
    </row>
    <row r="334" spans="1:5" ht="18">
      <c r="A334" s="80">
        <v>323</v>
      </c>
      <c r="B334" s="81" t="s">
        <v>309</v>
      </c>
      <c r="C334" s="87" t="s">
        <v>133</v>
      </c>
      <c r="D334" s="87" t="s">
        <v>85</v>
      </c>
      <c r="E334" s="87" t="s">
        <v>16</v>
      </c>
    </row>
    <row r="335" spans="1:5" ht="18">
      <c r="A335" s="80">
        <v>324</v>
      </c>
      <c r="B335" s="81" t="s">
        <v>478</v>
      </c>
      <c r="C335" s="87" t="s">
        <v>133</v>
      </c>
      <c r="D335" s="87" t="s">
        <v>83</v>
      </c>
      <c r="E335" s="87" t="s">
        <v>47</v>
      </c>
    </row>
    <row r="336" spans="1:5" ht="18">
      <c r="A336" s="80">
        <v>325</v>
      </c>
      <c r="B336" s="81" t="s">
        <v>416</v>
      </c>
      <c r="C336" s="87" t="s">
        <v>133</v>
      </c>
      <c r="D336" s="87" t="s">
        <v>83</v>
      </c>
      <c r="E336" s="87" t="s">
        <v>16</v>
      </c>
    </row>
    <row r="337" spans="1:5" ht="18">
      <c r="A337" s="80">
        <v>326</v>
      </c>
      <c r="B337" s="81" t="s">
        <v>479</v>
      </c>
      <c r="C337" s="87" t="s">
        <v>133</v>
      </c>
      <c r="D337" s="87" t="s">
        <v>83</v>
      </c>
      <c r="E337" s="87" t="s">
        <v>16</v>
      </c>
    </row>
    <row r="338" spans="1:5" ht="18">
      <c r="A338" s="80">
        <v>327</v>
      </c>
      <c r="B338" s="81" t="s">
        <v>480</v>
      </c>
      <c r="C338" s="87" t="s">
        <v>133</v>
      </c>
      <c r="D338" s="87" t="s">
        <v>85</v>
      </c>
      <c r="E338" s="87" t="s">
        <v>16</v>
      </c>
    </row>
    <row r="339" spans="1:5" ht="18">
      <c r="A339" s="80">
        <v>328</v>
      </c>
      <c r="B339" s="81" t="s">
        <v>481</v>
      </c>
      <c r="C339" s="87" t="s">
        <v>133</v>
      </c>
      <c r="D339" s="87" t="s">
        <v>85</v>
      </c>
      <c r="E339" s="87" t="s">
        <v>16</v>
      </c>
    </row>
    <row r="340" spans="1:5" ht="18">
      <c r="A340" s="80">
        <v>329</v>
      </c>
      <c r="B340" s="81" t="s">
        <v>482</v>
      </c>
      <c r="C340" s="87" t="s">
        <v>133</v>
      </c>
      <c r="D340" s="87" t="s">
        <v>83</v>
      </c>
      <c r="E340" s="87" t="s">
        <v>16</v>
      </c>
    </row>
    <row r="341" spans="1:5" ht="18">
      <c r="A341" s="80">
        <v>330</v>
      </c>
      <c r="B341" s="81" t="s">
        <v>483</v>
      </c>
      <c r="C341" s="87" t="s">
        <v>133</v>
      </c>
      <c r="D341" s="87" t="s">
        <v>85</v>
      </c>
      <c r="E341" s="87" t="s">
        <v>16</v>
      </c>
    </row>
    <row r="342" spans="1:5" ht="18">
      <c r="A342" s="80">
        <v>331</v>
      </c>
      <c r="B342" s="81" t="s">
        <v>484</v>
      </c>
      <c r="C342" s="87" t="s">
        <v>133</v>
      </c>
      <c r="D342" s="87" t="s">
        <v>83</v>
      </c>
      <c r="E342" s="87" t="s">
        <v>16</v>
      </c>
    </row>
    <row r="343" spans="1:5" ht="18">
      <c r="A343" s="80">
        <v>332</v>
      </c>
      <c r="B343" s="81" t="s">
        <v>485</v>
      </c>
      <c r="C343" s="87" t="s">
        <v>133</v>
      </c>
      <c r="D343" s="87" t="s">
        <v>83</v>
      </c>
      <c r="E343" s="87" t="s">
        <v>16</v>
      </c>
    </row>
    <row r="344" spans="1:5" ht="18">
      <c r="A344" s="80">
        <v>333</v>
      </c>
      <c r="B344" s="81" t="s">
        <v>486</v>
      </c>
      <c r="C344" s="87" t="s">
        <v>133</v>
      </c>
      <c r="D344" s="87" t="s">
        <v>83</v>
      </c>
      <c r="E344" s="87" t="s">
        <v>16</v>
      </c>
    </row>
    <row r="345" spans="1:5" ht="18">
      <c r="A345" s="80">
        <v>334</v>
      </c>
      <c r="B345" s="81" t="s">
        <v>487</v>
      </c>
      <c r="C345" s="87" t="s">
        <v>133</v>
      </c>
      <c r="D345" s="87" t="s">
        <v>83</v>
      </c>
      <c r="E345" s="87" t="s">
        <v>47</v>
      </c>
    </row>
    <row r="346" spans="1:5" ht="18">
      <c r="A346" s="80">
        <v>335</v>
      </c>
      <c r="B346" s="81" t="s">
        <v>488</v>
      </c>
      <c r="C346" s="87" t="s">
        <v>133</v>
      </c>
      <c r="D346" s="87" t="s">
        <v>85</v>
      </c>
      <c r="E346" s="87" t="s">
        <v>47</v>
      </c>
    </row>
    <row r="347" spans="1:5" ht="18">
      <c r="A347" s="80">
        <v>336</v>
      </c>
      <c r="B347" s="81" t="s">
        <v>489</v>
      </c>
      <c r="C347" s="87" t="s">
        <v>133</v>
      </c>
      <c r="D347" s="87" t="s">
        <v>85</v>
      </c>
      <c r="E347" s="87" t="s">
        <v>47</v>
      </c>
    </row>
    <row r="348" spans="1:5" ht="18">
      <c r="A348" s="80">
        <v>337</v>
      </c>
      <c r="B348" s="81" t="s">
        <v>490</v>
      </c>
      <c r="C348" s="87" t="s">
        <v>133</v>
      </c>
      <c r="D348" s="87" t="s">
        <v>83</v>
      </c>
      <c r="E348" s="87" t="s">
        <v>47</v>
      </c>
    </row>
    <row r="349" spans="1:5" ht="18">
      <c r="A349" s="80">
        <v>338</v>
      </c>
      <c r="B349" s="81" t="s">
        <v>491</v>
      </c>
      <c r="C349" s="87" t="s">
        <v>133</v>
      </c>
      <c r="D349" s="87" t="s">
        <v>83</v>
      </c>
      <c r="E349" s="87" t="s">
        <v>47</v>
      </c>
    </row>
    <row r="350" spans="1:5" ht="18">
      <c r="A350" s="80">
        <v>339</v>
      </c>
      <c r="B350" s="81" t="s">
        <v>450</v>
      </c>
      <c r="C350" s="87" t="s">
        <v>133</v>
      </c>
      <c r="D350" s="87" t="s">
        <v>83</v>
      </c>
      <c r="E350" s="87" t="s">
        <v>16</v>
      </c>
    </row>
    <row r="351" spans="1:5" ht="18">
      <c r="A351" s="80">
        <v>340</v>
      </c>
      <c r="B351" s="81" t="s">
        <v>492</v>
      </c>
      <c r="C351" s="87" t="s">
        <v>133</v>
      </c>
      <c r="D351" s="87" t="s">
        <v>83</v>
      </c>
      <c r="E351" s="87" t="s">
        <v>47</v>
      </c>
    </row>
    <row r="352" spans="1:5" ht="18">
      <c r="A352" s="80">
        <v>341</v>
      </c>
      <c r="B352" s="81" t="s">
        <v>493</v>
      </c>
      <c r="C352" s="87" t="s">
        <v>133</v>
      </c>
      <c r="D352" s="87" t="s">
        <v>83</v>
      </c>
      <c r="E352" s="87" t="s">
        <v>16</v>
      </c>
    </row>
    <row r="353" spans="1:5" ht="18">
      <c r="A353" s="80">
        <v>342</v>
      </c>
      <c r="B353" s="81" t="s">
        <v>494</v>
      </c>
      <c r="C353" s="87" t="s">
        <v>133</v>
      </c>
      <c r="D353" s="87" t="s">
        <v>83</v>
      </c>
      <c r="E353" s="87" t="s">
        <v>16</v>
      </c>
    </row>
    <row r="354" spans="1:5" ht="18">
      <c r="A354" s="80">
        <v>343</v>
      </c>
      <c r="B354" s="81" t="s">
        <v>495</v>
      </c>
      <c r="C354" s="87" t="s">
        <v>133</v>
      </c>
      <c r="D354" s="87" t="s">
        <v>83</v>
      </c>
      <c r="E354" s="87" t="s">
        <v>16</v>
      </c>
    </row>
    <row r="355" spans="1:5" ht="18">
      <c r="A355" s="80">
        <v>344</v>
      </c>
      <c r="B355" s="81" t="s">
        <v>496</v>
      </c>
      <c r="C355" s="87" t="s">
        <v>20</v>
      </c>
      <c r="D355" s="87" t="s">
        <v>83</v>
      </c>
      <c r="E355" s="87" t="s">
        <v>16</v>
      </c>
    </row>
    <row r="356" spans="1:5" ht="18">
      <c r="A356" s="80">
        <v>345</v>
      </c>
      <c r="B356" s="81" t="s">
        <v>497</v>
      </c>
      <c r="C356" s="87" t="s">
        <v>20</v>
      </c>
      <c r="D356" s="87" t="s">
        <v>85</v>
      </c>
      <c r="E356" s="87" t="s">
        <v>16</v>
      </c>
    </row>
    <row r="357" spans="1:5" ht="18">
      <c r="A357" s="80">
        <v>346</v>
      </c>
      <c r="B357" s="81" t="s">
        <v>498</v>
      </c>
      <c r="C357" s="87" t="s">
        <v>20</v>
      </c>
      <c r="D357" s="87" t="s">
        <v>85</v>
      </c>
      <c r="E357" s="87" t="s">
        <v>47</v>
      </c>
    </row>
    <row r="358" spans="1:5" ht="18">
      <c r="A358" s="80">
        <v>347</v>
      </c>
      <c r="B358" s="81" t="s">
        <v>499</v>
      </c>
      <c r="C358" s="87" t="s">
        <v>20</v>
      </c>
      <c r="D358" s="87" t="s">
        <v>83</v>
      </c>
      <c r="E358" s="87" t="s">
        <v>47</v>
      </c>
    </row>
    <row r="359" spans="1:5" ht="18">
      <c r="A359" s="80">
        <v>348</v>
      </c>
      <c r="B359" s="81" t="s">
        <v>500</v>
      </c>
      <c r="C359" s="87" t="s">
        <v>20</v>
      </c>
      <c r="D359" s="87" t="s">
        <v>83</v>
      </c>
      <c r="E359" s="87" t="s">
        <v>47</v>
      </c>
    </row>
    <row r="360" spans="1:5" ht="18">
      <c r="A360" s="80">
        <v>349</v>
      </c>
      <c r="B360" s="81" t="s">
        <v>501</v>
      </c>
      <c r="C360" s="87" t="s">
        <v>20</v>
      </c>
      <c r="D360" s="87" t="s">
        <v>85</v>
      </c>
      <c r="E360" s="87" t="s">
        <v>16</v>
      </c>
    </row>
    <row r="361" spans="1:5" ht="18">
      <c r="A361" s="80">
        <v>350</v>
      </c>
      <c r="B361" s="81" t="s">
        <v>502</v>
      </c>
      <c r="C361" s="87" t="s">
        <v>20</v>
      </c>
      <c r="D361" s="87" t="s">
        <v>83</v>
      </c>
      <c r="E361" s="87" t="s">
        <v>16</v>
      </c>
    </row>
    <row r="362" spans="1:5" ht="18">
      <c r="A362" s="80">
        <v>351</v>
      </c>
      <c r="B362" s="81" t="s">
        <v>503</v>
      </c>
      <c r="C362" s="87" t="s">
        <v>20</v>
      </c>
      <c r="D362" s="87" t="s">
        <v>83</v>
      </c>
      <c r="E362" s="87" t="s">
        <v>47</v>
      </c>
    </row>
    <row r="363" spans="1:5" ht="18">
      <c r="A363" s="80">
        <v>352</v>
      </c>
      <c r="B363" s="81" t="s">
        <v>504</v>
      </c>
      <c r="C363" s="87" t="s">
        <v>20</v>
      </c>
      <c r="D363" s="87" t="s">
        <v>85</v>
      </c>
      <c r="E363" s="87" t="s">
        <v>47</v>
      </c>
    </row>
    <row r="364" spans="1:5" ht="18">
      <c r="A364" s="80">
        <v>353</v>
      </c>
      <c r="B364" s="81" t="s">
        <v>505</v>
      </c>
      <c r="C364" s="87" t="s">
        <v>20</v>
      </c>
      <c r="D364" s="87" t="s">
        <v>83</v>
      </c>
      <c r="E364" s="87" t="s">
        <v>47</v>
      </c>
    </row>
    <row r="365" spans="1:5" ht="18">
      <c r="A365" s="80">
        <v>354</v>
      </c>
      <c r="B365" s="81" t="s">
        <v>506</v>
      </c>
      <c r="C365" s="87" t="s">
        <v>20</v>
      </c>
      <c r="D365" s="87" t="s">
        <v>83</v>
      </c>
      <c r="E365" s="87" t="s">
        <v>47</v>
      </c>
    </row>
    <row r="366" spans="1:5" ht="18">
      <c r="A366" s="80">
        <v>355</v>
      </c>
      <c r="B366" s="81" t="s">
        <v>507</v>
      </c>
      <c r="C366" s="87" t="s">
        <v>20</v>
      </c>
      <c r="D366" s="87" t="s">
        <v>83</v>
      </c>
      <c r="E366" s="87" t="s">
        <v>47</v>
      </c>
    </row>
    <row r="367" spans="1:5" ht="18">
      <c r="A367" s="80">
        <v>356</v>
      </c>
      <c r="B367" s="81" t="s">
        <v>508</v>
      </c>
      <c r="C367" s="87" t="s">
        <v>20</v>
      </c>
      <c r="D367" s="87" t="s">
        <v>83</v>
      </c>
      <c r="E367" s="87" t="s">
        <v>47</v>
      </c>
    </row>
    <row r="368" spans="1:5" ht="18">
      <c r="A368" s="80">
        <v>357</v>
      </c>
      <c r="B368" s="81" t="s">
        <v>509</v>
      </c>
      <c r="C368" s="87" t="s">
        <v>20</v>
      </c>
      <c r="D368" s="87" t="s">
        <v>85</v>
      </c>
      <c r="E368" s="87" t="s">
        <v>16</v>
      </c>
    </row>
    <row r="369" spans="1:5" ht="18">
      <c r="A369" s="80">
        <v>358</v>
      </c>
      <c r="B369" s="81" t="s">
        <v>510</v>
      </c>
      <c r="C369" s="87" t="s">
        <v>20</v>
      </c>
      <c r="D369" s="87" t="s">
        <v>85</v>
      </c>
      <c r="E369" s="87" t="s">
        <v>16</v>
      </c>
    </row>
    <row r="370" spans="1:5" ht="18">
      <c r="A370" s="80">
        <v>359</v>
      </c>
      <c r="B370" s="81" t="s">
        <v>511</v>
      </c>
      <c r="C370" s="87" t="s">
        <v>20</v>
      </c>
      <c r="D370" s="87" t="s">
        <v>83</v>
      </c>
      <c r="E370" s="87" t="s">
        <v>16</v>
      </c>
    </row>
    <row r="371" spans="1:5" ht="18">
      <c r="A371" s="80">
        <v>360</v>
      </c>
      <c r="B371" s="81" t="s">
        <v>512</v>
      </c>
      <c r="C371" s="87" t="s">
        <v>20</v>
      </c>
      <c r="D371" s="87" t="s">
        <v>83</v>
      </c>
      <c r="E371" s="87" t="s">
        <v>16</v>
      </c>
    </row>
    <row r="372" spans="1:5" ht="18">
      <c r="A372" s="80">
        <v>361</v>
      </c>
      <c r="B372" s="81" t="s">
        <v>513</v>
      </c>
      <c r="C372" s="87" t="s">
        <v>20</v>
      </c>
      <c r="D372" s="87" t="s">
        <v>85</v>
      </c>
      <c r="E372" s="87" t="s">
        <v>16</v>
      </c>
    </row>
    <row r="373" spans="1:5" ht="18">
      <c r="A373" s="80">
        <v>362</v>
      </c>
      <c r="B373" s="81" t="s">
        <v>514</v>
      </c>
      <c r="C373" s="87" t="s">
        <v>20</v>
      </c>
      <c r="D373" s="87" t="s">
        <v>83</v>
      </c>
      <c r="E373" s="87" t="s">
        <v>16</v>
      </c>
    </row>
    <row r="374" spans="1:5" ht="18">
      <c r="A374" s="80">
        <v>363</v>
      </c>
      <c r="B374" s="81" t="s">
        <v>515</v>
      </c>
      <c r="C374" s="87" t="s">
        <v>20</v>
      </c>
      <c r="D374" s="87" t="s">
        <v>83</v>
      </c>
      <c r="E374" s="87" t="s">
        <v>16</v>
      </c>
    </row>
    <row r="375" spans="1:5" ht="18">
      <c r="A375" s="80">
        <v>364</v>
      </c>
      <c r="B375" s="81" t="s">
        <v>516</v>
      </c>
      <c r="C375" s="87" t="s">
        <v>20</v>
      </c>
      <c r="D375" s="87" t="s">
        <v>83</v>
      </c>
      <c r="E375" s="87" t="s">
        <v>47</v>
      </c>
    </row>
    <row r="376" spans="1:5" ht="18">
      <c r="A376" s="80">
        <v>365</v>
      </c>
      <c r="B376" s="81" t="s">
        <v>517</v>
      </c>
      <c r="C376" s="87" t="s">
        <v>20</v>
      </c>
      <c r="D376" s="87" t="s">
        <v>83</v>
      </c>
      <c r="E376" s="87" t="s">
        <v>16</v>
      </c>
    </row>
    <row r="377" spans="1:5" ht="18">
      <c r="A377" s="80">
        <v>366</v>
      </c>
      <c r="B377" s="81" t="s">
        <v>518</v>
      </c>
      <c r="C377" s="87" t="s">
        <v>20</v>
      </c>
      <c r="D377" s="87" t="s">
        <v>83</v>
      </c>
      <c r="E377" s="87" t="s">
        <v>16</v>
      </c>
    </row>
    <row r="378" spans="1:5" ht="18">
      <c r="A378" s="80">
        <v>367</v>
      </c>
      <c r="B378" s="81" t="s">
        <v>519</v>
      </c>
      <c r="C378" s="87" t="s">
        <v>20</v>
      </c>
      <c r="D378" s="87" t="s">
        <v>83</v>
      </c>
      <c r="E378" s="87" t="s">
        <v>47</v>
      </c>
    </row>
    <row r="379" spans="1:5" ht="18">
      <c r="A379" s="80">
        <v>368</v>
      </c>
      <c r="B379" s="81" t="s">
        <v>520</v>
      </c>
      <c r="C379" s="87" t="s">
        <v>20</v>
      </c>
      <c r="D379" s="87" t="s">
        <v>85</v>
      </c>
      <c r="E379" s="87" t="s">
        <v>16</v>
      </c>
    </row>
    <row r="380" spans="1:5" ht="18">
      <c r="A380" s="80">
        <v>369</v>
      </c>
      <c r="B380" s="81" t="s">
        <v>521</v>
      </c>
      <c r="C380" s="87" t="s">
        <v>20</v>
      </c>
      <c r="D380" s="87" t="s">
        <v>83</v>
      </c>
      <c r="E380" s="87" t="s">
        <v>47</v>
      </c>
    </row>
    <row r="381" spans="1:5" ht="18">
      <c r="A381" s="80">
        <v>370</v>
      </c>
      <c r="B381" s="81" t="s">
        <v>522</v>
      </c>
      <c r="C381" s="87" t="s">
        <v>20</v>
      </c>
      <c r="D381" s="87" t="s">
        <v>85</v>
      </c>
      <c r="E381" s="87" t="s">
        <v>16</v>
      </c>
    </row>
    <row r="382" spans="1:5" ht="18">
      <c r="A382" s="80">
        <v>371</v>
      </c>
      <c r="B382" s="81" t="s">
        <v>523</v>
      </c>
      <c r="C382" s="87" t="s">
        <v>20</v>
      </c>
      <c r="D382" s="87" t="s">
        <v>85</v>
      </c>
      <c r="E382" s="87" t="s">
        <v>16</v>
      </c>
    </row>
    <row r="383" spans="1:5" ht="18">
      <c r="A383" s="80">
        <v>372</v>
      </c>
      <c r="B383" s="81" t="s">
        <v>524</v>
      </c>
      <c r="C383" s="87" t="s">
        <v>20</v>
      </c>
      <c r="D383" s="87" t="s">
        <v>83</v>
      </c>
      <c r="E383" s="87" t="s">
        <v>16</v>
      </c>
    </row>
    <row r="384" spans="1:5" ht="18">
      <c r="A384" s="80">
        <v>373</v>
      </c>
      <c r="B384" s="81" t="s">
        <v>525</v>
      </c>
      <c r="C384" s="87" t="s">
        <v>20</v>
      </c>
      <c r="D384" s="87" t="s">
        <v>83</v>
      </c>
      <c r="E384" s="87" t="s">
        <v>16</v>
      </c>
    </row>
    <row r="385" spans="1:5" ht="18">
      <c r="A385" s="80">
        <v>374</v>
      </c>
      <c r="B385" s="81" t="s">
        <v>526</v>
      </c>
      <c r="C385" s="87" t="s">
        <v>20</v>
      </c>
      <c r="D385" s="87" t="s">
        <v>83</v>
      </c>
      <c r="E385" s="87" t="s">
        <v>16</v>
      </c>
    </row>
    <row r="386" spans="1:5" ht="18">
      <c r="A386" s="80">
        <v>375</v>
      </c>
      <c r="B386" s="81" t="s">
        <v>527</v>
      </c>
      <c r="C386" s="87" t="s">
        <v>20</v>
      </c>
      <c r="D386" s="87" t="s">
        <v>85</v>
      </c>
      <c r="E386" s="87" t="s">
        <v>47</v>
      </c>
    </row>
    <row r="387" spans="1:5" ht="18">
      <c r="A387" s="80">
        <v>376</v>
      </c>
      <c r="B387" s="81" t="s">
        <v>528</v>
      </c>
      <c r="C387" s="87" t="s">
        <v>20</v>
      </c>
      <c r="D387" s="87" t="s">
        <v>85</v>
      </c>
      <c r="E387" s="87" t="s">
        <v>47</v>
      </c>
    </row>
    <row r="388" spans="1:5" ht="18">
      <c r="A388" s="80">
        <v>377</v>
      </c>
      <c r="B388" s="81" t="s">
        <v>529</v>
      </c>
      <c r="C388" s="87" t="s">
        <v>20</v>
      </c>
      <c r="D388" s="87" t="s">
        <v>83</v>
      </c>
      <c r="E388" s="87" t="s">
        <v>47</v>
      </c>
    </row>
    <row r="389" spans="1:5" ht="18">
      <c r="A389" s="80">
        <v>378</v>
      </c>
      <c r="B389" s="81" t="s">
        <v>530</v>
      </c>
      <c r="C389" s="87" t="s">
        <v>20</v>
      </c>
      <c r="D389" s="87" t="s">
        <v>83</v>
      </c>
      <c r="E389" s="87" t="s">
        <v>47</v>
      </c>
    </row>
    <row r="390" spans="1:5" ht="18">
      <c r="A390" s="80">
        <v>379</v>
      </c>
      <c r="B390" s="81" t="s">
        <v>531</v>
      </c>
      <c r="C390" s="87" t="s">
        <v>20</v>
      </c>
      <c r="D390" s="87" t="s">
        <v>85</v>
      </c>
      <c r="E390" s="87" t="s">
        <v>47</v>
      </c>
    </row>
    <row r="391" spans="1:5" ht="18">
      <c r="A391" s="80">
        <v>380</v>
      </c>
      <c r="B391" s="81" t="s">
        <v>532</v>
      </c>
      <c r="C391" s="87" t="s">
        <v>20</v>
      </c>
      <c r="D391" s="87" t="s">
        <v>83</v>
      </c>
      <c r="E391" s="87" t="s">
        <v>47</v>
      </c>
    </row>
    <row r="392" spans="1:5" ht="18">
      <c r="A392" s="80">
        <v>381</v>
      </c>
      <c r="B392" s="81" t="s">
        <v>533</v>
      </c>
      <c r="C392" s="87" t="s">
        <v>20</v>
      </c>
      <c r="D392" s="87" t="s">
        <v>83</v>
      </c>
      <c r="E392" s="87" t="s">
        <v>16</v>
      </c>
    </row>
    <row r="393" spans="1:5" ht="18">
      <c r="A393" s="80">
        <v>382</v>
      </c>
      <c r="B393" s="81" t="s">
        <v>534</v>
      </c>
      <c r="C393" s="87" t="s">
        <v>20</v>
      </c>
      <c r="D393" s="87" t="s">
        <v>85</v>
      </c>
      <c r="E393" s="87" t="s">
        <v>16</v>
      </c>
    </row>
    <row r="394" spans="1:5" ht="18">
      <c r="A394" s="80">
        <v>383</v>
      </c>
      <c r="B394" s="81" t="s">
        <v>535</v>
      </c>
      <c r="C394" s="87" t="s">
        <v>20</v>
      </c>
      <c r="D394" s="87" t="s">
        <v>83</v>
      </c>
      <c r="E394" s="87" t="s">
        <v>16</v>
      </c>
    </row>
    <row r="395" spans="1:5" ht="18">
      <c r="A395" s="80">
        <v>384</v>
      </c>
      <c r="B395" s="81" t="s">
        <v>536</v>
      </c>
      <c r="C395" s="87" t="s">
        <v>21</v>
      </c>
      <c r="D395" s="87" t="s">
        <v>83</v>
      </c>
      <c r="E395" s="87" t="s">
        <v>16</v>
      </c>
    </row>
    <row r="396" spans="1:5" ht="18">
      <c r="A396" s="80">
        <v>385</v>
      </c>
      <c r="B396" s="81" t="s">
        <v>537</v>
      </c>
      <c r="C396" s="87" t="s">
        <v>21</v>
      </c>
      <c r="D396" s="87" t="s">
        <v>83</v>
      </c>
      <c r="E396" s="87" t="s">
        <v>47</v>
      </c>
    </row>
    <row r="397" spans="1:5" ht="18">
      <c r="A397" s="80">
        <v>386</v>
      </c>
      <c r="B397" s="81" t="s">
        <v>538</v>
      </c>
      <c r="C397" s="87" t="s">
        <v>21</v>
      </c>
      <c r="D397" s="87" t="s">
        <v>83</v>
      </c>
      <c r="E397" s="87" t="s">
        <v>47</v>
      </c>
    </row>
    <row r="398" spans="1:5" ht="18">
      <c r="A398" s="80">
        <v>387</v>
      </c>
      <c r="B398" s="81" t="s">
        <v>539</v>
      </c>
      <c r="C398" s="87" t="s">
        <v>21</v>
      </c>
      <c r="D398" s="87" t="s">
        <v>85</v>
      </c>
      <c r="E398" s="87" t="s">
        <v>47</v>
      </c>
    </row>
    <row r="399" spans="1:5" ht="18">
      <c r="A399" s="80">
        <v>388</v>
      </c>
      <c r="B399" s="81" t="s">
        <v>540</v>
      </c>
      <c r="C399" s="87" t="s">
        <v>21</v>
      </c>
      <c r="D399" s="87" t="s">
        <v>83</v>
      </c>
      <c r="E399" s="87" t="s">
        <v>16</v>
      </c>
    </row>
    <row r="400" spans="1:5" ht="18">
      <c r="A400" s="80">
        <v>389</v>
      </c>
      <c r="B400" s="81" t="s">
        <v>541</v>
      </c>
      <c r="C400" s="87" t="s">
        <v>21</v>
      </c>
      <c r="D400" s="87" t="s">
        <v>83</v>
      </c>
      <c r="E400" s="87" t="s">
        <v>47</v>
      </c>
    </row>
    <row r="401" spans="1:5" ht="18">
      <c r="A401" s="80">
        <v>390</v>
      </c>
      <c r="B401" s="81" t="s">
        <v>542</v>
      </c>
      <c r="C401" s="87" t="s">
        <v>21</v>
      </c>
      <c r="D401" s="87" t="s">
        <v>85</v>
      </c>
      <c r="E401" s="87" t="s">
        <v>16</v>
      </c>
    </row>
    <row r="402" spans="1:5" ht="18">
      <c r="A402" s="80">
        <v>391</v>
      </c>
      <c r="B402" s="81" t="s">
        <v>543</v>
      </c>
      <c r="C402" s="87" t="s">
        <v>21</v>
      </c>
      <c r="D402" s="87" t="s">
        <v>83</v>
      </c>
      <c r="E402" s="87" t="s">
        <v>16</v>
      </c>
    </row>
    <row r="403" spans="1:5" ht="18">
      <c r="A403" s="80">
        <v>392</v>
      </c>
      <c r="B403" s="81" t="s">
        <v>544</v>
      </c>
      <c r="C403" s="87" t="s">
        <v>21</v>
      </c>
      <c r="D403" s="87" t="s">
        <v>83</v>
      </c>
      <c r="E403" s="87" t="s">
        <v>16</v>
      </c>
    </row>
    <row r="404" spans="1:5" ht="18">
      <c r="A404" s="80">
        <v>393</v>
      </c>
      <c r="B404" s="81" t="s">
        <v>545</v>
      </c>
      <c r="C404" s="87" t="s">
        <v>21</v>
      </c>
      <c r="D404" s="87" t="s">
        <v>83</v>
      </c>
      <c r="E404" s="87" t="s">
        <v>16</v>
      </c>
    </row>
    <row r="405" spans="1:5" ht="18">
      <c r="A405" s="80">
        <v>394</v>
      </c>
      <c r="B405" s="81" t="s">
        <v>546</v>
      </c>
      <c r="C405" s="87" t="s">
        <v>21</v>
      </c>
      <c r="D405" s="87" t="s">
        <v>85</v>
      </c>
      <c r="E405" s="87" t="s">
        <v>47</v>
      </c>
    </row>
    <row r="406" spans="1:5" ht="18">
      <c r="A406" s="80">
        <v>395</v>
      </c>
      <c r="B406" s="81" t="s">
        <v>547</v>
      </c>
      <c r="C406" s="87" t="s">
        <v>21</v>
      </c>
      <c r="D406" s="87" t="s">
        <v>83</v>
      </c>
      <c r="E406" s="87" t="s">
        <v>16</v>
      </c>
    </row>
    <row r="407" spans="1:5" ht="18">
      <c r="A407" s="80">
        <v>396</v>
      </c>
      <c r="B407" s="81" t="s">
        <v>548</v>
      </c>
      <c r="C407" s="87" t="s">
        <v>21</v>
      </c>
      <c r="D407" s="87" t="s">
        <v>83</v>
      </c>
      <c r="E407" s="87" t="s">
        <v>47</v>
      </c>
    </row>
    <row r="408" spans="1:5" ht="18">
      <c r="A408" s="80">
        <v>397</v>
      </c>
      <c r="B408" s="81" t="s">
        <v>549</v>
      </c>
      <c r="C408" s="87" t="s">
        <v>21</v>
      </c>
      <c r="D408" s="87" t="s">
        <v>85</v>
      </c>
      <c r="E408" s="87" t="s">
        <v>47</v>
      </c>
    </row>
    <row r="409" spans="1:5" ht="18">
      <c r="A409" s="80">
        <v>398</v>
      </c>
      <c r="B409" s="81" t="s">
        <v>550</v>
      </c>
      <c r="C409" s="87" t="s">
        <v>21</v>
      </c>
      <c r="D409" s="87" t="s">
        <v>83</v>
      </c>
      <c r="E409" s="87" t="s">
        <v>47</v>
      </c>
    </row>
    <row r="410" spans="1:5" ht="18">
      <c r="A410" s="80">
        <v>399</v>
      </c>
      <c r="B410" s="81" t="s">
        <v>551</v>
      </c>
      <c r="C410" s="87" t="s">
        <v>21</v>
      </c>
      <c r="D410" s="87" t="s">
        <v>83</v>
      </c>
      <c r="E410" s="87" t="s">
        <v>47</v>
      </c>
    </row>
    <row r="411" spans="1:5" ht="18">
      <c r="A411" s="80">
        <v>400</v>
      </c>
      <c r="B411" s="81" t="s">
        <v>552</v>
      </c>
      <c r="C411" s="87" t="s">
        <v>21</v>
      </c>
      <c r="D411" s="87" t="s">
        <v>85</v>
      </c>
      <c r="E411" s="87" t="s">
        <v>16</v>
      </c>
    </row>
    <row r="412" spans="1:5" ht="18">
      <c r="A412" s="80">
        <v>401</v>
      </c>
      <c r="B412" s="81" t="s">
        <v>553</v>
      </c>
      <c r="C412" s="87" t="s">
        <v>21</v>
      </c>
      <c r="D412" s="87" t="s">
        <v>85</v>
      </c>
      <c r="E412" s="87" t="s">
        <v>16</v>
      </c>
    </row>
    <row r="413" spans="1:5" ht="18">
      <c r="A413" s="80">
        <v>402</v>
      </c>
      <c r="B413" s="81" t="s">
        <v>554</v>
      </c>
      <c r="C413" s="87" t="s">
        <v>21</v>
      </c>
      <c r="D413" s="87" t="s">
        <v>83</v>
      </c>
      <c r="E413" s="87" t="s">
        <v>16</v>
      </c>
    </row>
    <row r="414" spans="1:5" ht="18">
      <c r="A414" s="80">
        <v>403</v>
      </c>
      <c r="B414" s="81" t="s">
        <v>555</v>
      </c>
      <c r="C414" s="87" t="s">
        <v>21</v>
      </c>
      <c r="D414" s="87" t="s">
        <v>83</v>
      </c>
      <c r="E414" s="87" t="s">
        <v>16</v>
      </c>
    </row>
    <row r="415" spans="1:5" ht="18">
      <c r="A415" s="80">
        <v>404</v>
      </c>
      <c r="B415" s="81" t="s">
        <v>556</v>
      </c>
      <c r="C415" s="87" t="s">
        <v>21</v>
      </c>
      <c r="D415" s="87" t="s">
        <v>83</v>
      </c>
      <c r="E415" s="87" t="s">
        <v>16</v>
      </c>
    </row>
    <row r="416" spans="1:5" ht="18">
      <c r="A416" s="80">
        <v>405</v>
      </c>
      <c r="B416" s="81" t="s">
        <v>557</v>
      </c>
      <c r="C416" s="87" t="s">
        <v>21</v>
      </c>
      <c r="D416" s="87" t="s">
        <v>83</v>
      </c>
      <c r="E416" s="87" t="s">
        <v>16</v>
      </c>
    </row>
    <row r="417" spans="1:5" ht="18">
      <c r="A417" s="80">
        <v>406</v>
      </c>
      <c r="B417" s="81" t="s">
        <v>558</v>
      </c>
      <c r="C417" s="87" t="s">
        <v>21</v>
      </c>
      <c r="D417" s="87" t="s">
        <v>83</v>
      </c>
      <c r="E417" s="87" t="s">
        <v>16</v>
      </c>
    </row>
    <row r="418" spans="1:5" ht="18">
      <c r="A418" s="80">
        <v>407</v>
      </c>
      <c r="B418" s="81" t="s">
        <v>559</v>
      </c>
      <c r="C418" s="87" t="s">
        <v>21</v>
      </c>
      <c r="D418" s="87" t="s">
        <v>83</v>
      </c>
      <c r="E418" s="87" t="s">
        <v>16</v>
      </c>
    </row>
    <row r="419" spans="1:5" ht="18">
      <c r="A419" s="80">
        <v>408</v>
      </c>
      <c r="B419" s="81" t="s">
        <v>560</v>
      </c>
      <c r="C419" s="87" t="s">
        <v>21</v>
      </c>
      <c r="D419" s="87" t="s">
        <v>83</v>
      </c>
      <c r="E419" s="87" t="s">
        <v>47</v>
      </c>
    </row>
    <row r="420" spans="1:5" ht="18">
      <c r="A420" s="80">
        <v>409</v>
      </c>
      <c r="B420" s="81" t="s">
        <v>466</v>
      </c>
      <c r="C420" s="87" t="s">
        <v>21</v>
      </c>
      <c r="D420" s="87" t="s">
        <v>83</v>
      </c>
      <c r="E420" s="87" t="s">
        <v>16</v>
      </c>
    </row>
    <row r="421" spans="1:5" ht="18">
      <c r="A421" s="80">
        <v>410</v>
      </c>
      <c r="B421" s="81" t="s">
        <v>561</v>
      </c>
      <c r="C421" s="87" t="s">
        <v>21</v>
      </c>
      <c r="D421" s="87" t="s">
        <v>83</v>
      </c>
      <c r="E421" s="87" t="s">
        <v>16</v>
      </c>
    </row>
    <row r="422" spans="1:5" ht="18">
      <c r="A422" s="80">
        <v>411</v>
      </c>
      <c r="B422" s="81" t="s">
        <v>562</v>
      </c>
      <c r="C422" s="87" t="s">
        <v>21</v>
      </c>
      <c r="D422" s="87" t="s">
        <v>83</v>
      </c>
      <c r="E422" s="87" t="s">
        <v>16</v>
      </c>
    </row>
    <row r="423" spans="1:5" ht="18">
      <c r="A423" s="80">
        <v>412</v>
      </c>
      <c r="B423" s="81" t="s">
        <v>563</v>
      </c>
      <c r="C423" s="87" t="s">
        <v>21</v>
      </c>
      <c r="D423" s="87" t="s">
        <v>83</v>
      </c>
      <c r="E423" s="87" t="s">
        <v>47</v>
      </c>
    </row>
    <row r="424" spans="1:5" ht="18">
      <c r="A424" s="80">
        <v>413</v>
      </c>
      <c r="B424" s="81" t="s">
        <v>564</v>
      </c>
      <c r="C424" s="87" t="s">
        <v>21</v>
      </c>
      <c r="D424" s="87" t="s">
        <v>85</v>
      </c>
      <c r="E424" s="87" t="s">
        <v>16</v>
      </c>
    </row>
    <row r="425" spans="1:5" ht="18">
      <c r="A425" s="80">
        <v>414</v>
      </c>
      <c r="B425" s="81" t="s">
        <v>426</v>
      </c>
      <c r="C425" s="87" t="s">
        <v>21</v>
      </c>
      <c r="D425" s="87" t="s">
        <v>83</v>
      </c>
      <c r="E425" s="87" t="s">
        <v>16</v>
      </c>
    </row>
    <row r="426" spans="1:5" ht="18">
      <c r="A426" s="80">
        <v>415</v>
      </c>
      <c r="B426" s="81" t="s">
        <v>565</v>
      </c>
      <c r="C426" s="87" t="s">
        <v>21</v>
      </c>
      <c r="D426" s="87" t="s">
        <v>83</v>
      </c>
      <c r="E426" s="87" t="s">
        <v>16</v>
      </c>
    </row>
    <row r="427" spans="1:5" ht="18">
      <c r="A427" s="80">
        <v>416</v>
      </c>
      <c r="B427" s="81" t="s">
        <v>566</v>
      </c>
      <c r="C427" s="87" t="s">
        <v>21</v>
      </c>
      <c r="D427" s="87" t="s">
        <v>85</v>
      </c>
      <c r="E427" s="87" t="s">
        <v>16</v>
      </c>
    </row>
    <row r="428" spans="1:5" ht="18">
      <c r="A428" s="80">
        <v>417</v>
      </c>
      <c r="B428" s="81" t="s">
        <v>567</v>
      </c>
      <c r="C428" s="87" t="s">
        <v>21</v>
      </c>
      <c r="D428" s="87" t="s">
        <v>85</v>
      </c>
      <c r="E428" s="87" t="s">
        <v>16</v>
      </c>
    </row>
    <row r="429" spans="1:5" ht="18">
      <c r="A429" s="80">
        <v>418</v>
      </c>
      <c r="B429" s="81" t="s">
        <v>568</v>
      </c>
      <c r="C429" s="87" t="s">
        <v>21</v>
      </c>
      <c r="D429" s="87" t="s">
        <v>83</v>
      </c>
      <c r="E429" s="87" t="s">
        <v>16</v>
      </c>
    </row>
    <row r="430" spans="1:5" ht="18">
      <c r="A430" s="80">
        <v>419</v>
      </c>
      <c r="B430" s="81" t="s">
        <v>569</v>
      </c>
      <c r="C430" s="87" t="s">
        <v>21</v>
      </c>
      <c r="D430" s="87" t="s">
        <v>85</v>
      </c>
      <c r="E430" s="87" t="s">
        <v>47</v>
      </c>
    </row>
    <row r="431" spans="1:5" ht="18">
      <c r="A431" s="80">
        <v>420</v>
      </c>
      <c r="B431" s="81" t="s">
        <v>570</v>
      </c>
      <c r="C431" s="87" t="s">
        <v>21</v>
      </c>
      <c r="D431" s="87" t="s">
        <v>83</v>
      </c>
      <c r="E431" s="87" t="s">
        <v>47</v>
      </c>
    </row>
    <row r="432" spans="1:5" ht="18">
      <c r="A432" s="80">
        <v>421</v>
      </c>
      <c r="B432" s="81" t="s">
        <v>571</v>
      </c>
      <c r="C432" s="87" t="s">
        <v>21</v>
      </c>
      <c r="D432" s="87" t="s">
        <v>85</v>
      </c>
      <c r="E432" s="87" t="s">
        <v>47</v>
      </c>
    </row>
    <row r="433" spans="1:5" ht="18">
      <c r="A433" s="80">
        <v>422</v>
      </c>
      <c r="B433" s="81" t="s">
        <v>572</v>
      </c>
      <c r="C433" s="87" t="s">
        <v>21</v>
      </c>
      <c r="D433" s="87" t="s">
        <v>85</v>
      </c>
      <c r="E433" s="87" t="s">
        <v>47</v>
      </c>
    </row>
    <row r="434" spans="1:5" ht="18">
      <c r="A434" s="80">
        <v>423</v>
      </c>
      <c r="B434" s="81" t="s">
        <v>573</v>
      </c>
      <c r="C434" s="87" t="s">
        <v>21</v>
      </c>
      <c r="D434" s="87" t="s">
        <v>85</v>
      </c>
      <c r="E434" s="87" t="s">
        <v>47</v>
      </c>
    </row>
    <row r="435" spans="1:5" ht="18">
      <c r="A435" s="80">
        <v>424</v>
      </c>
      <c r="B435" s="81" t="s">
        <v>574</v>
      </c>
      <c r="C435" s="87" t="s">
        <v>21</v>
      </c>
      <c r="D435" s="87" t="s">
        <v>85</v>
      </c>
      <c r="E435" s="87" t="s">
        <v>47</v>
      </c>
    </row>
    <row r="436" spans="1:5" ht="18">
      <c r="A436" s="80">
        <v>425</v>
      </c>
      <c r="B436" s="81" t="s">
        <v>575</v>
      </c>
      <c r="C436" s="87" t="s">
        <v>21</v>
      </c>
      <c r="D436" s="87" t="s">
        <v>85</v>
      </c>
      <c r="E436" s="87" t="s">
        <v>47</v>
      </c>
    </row>
    <row r="437" spans="1:5" ht="18">
      <c r="A437" s="80">
        <v>426</v>
      </c>
      <c r="B437" s="81" t="s">
        <v>576</v>
      </c>
      <c r="C437" s="87" t="s">
        <v>88</v>
      </c>
      <c r="D437" s="87" t="s">
        <v>85</v>
      </c>
      <c r="E437" s="87" t="s">
        <v>47</v>
      </c>
    </row>
    <row r="438" spans="1:5" ht="18">
      <c r="A438" s="80">
        <v>427</v>
      </c>
      <c r="B438" s="81" t="s">
        <v>577</v>
      </c>
      <c r="C438" s="87" t="s">
        <v>88</v>
      </c>
      <c r="D438" s="87" t="s">
        <v>83</v>
      </c>
      <c r="E438" s="87" t="s">
        <v>47</v>
      </c>
    </row>
    <row r="439" spans="1:5" ht="18">
      <c r="A439" s="80">
        <v>428</v>
      </c>
      <c r="B439" s="81" t="s">
        <v>578</v>
      </c>
      <c r="C439" s="87" t="s">
        <v>88</v>
      </c>
      <c r="D439" s="87" t="s">
        <v>85</v>
      </c>
      <c r="E439" s="87" t="s">
        <v>16</v>
      </c>
    </row>
    <row r="440" spans="1:5" ht="18">
      <c r="A440" s="80">
        <v>429</v>
      </c>
      <c r="B440" s="81" t="s">
        <v>579</v>
      </c>
      <c r="C440" s="87" t="s">
        <v>88</v>
      </c>
      <c r="D440" s="87" t="s">
        <v>85</v>
      </c>
      <c r="E440" s="87" t="s">
        <v>47</v>
      </c>
    </row>
    <row r="441" spans="1:5" ht="18">
      <c r="A441" s="80">
        <v>430</v>
      </c>
      <c r="B441" s="81" t="s">
        <v>580</v>
      </c>
      <c r="C441" s="87" t="s">
        <v>88</v>
      </c>
      <c r="D441" s="87" t="s">
        <v>83</v>
      </c>
      <c r="E441" s="87" t="s">
        <v>16</v>
      </c>
    </row>
    <row r="442" spans="1:5" ht="18">
      <c r="A442" s="80">
        <v>431</v>
      </c>
      <c r="B442" s="81" t="s">
        <v>581</v>
      </c>
      <c r="C442" s="87" t="s">
        <v>88</v>
      </c>
      <c r="D442" s="87" t="s">
        <v>83</v>
      </c>
      <c r="E442" s="87" t="s">
        <v>47</v>
      </c>
    </row>
    <row r="443" spans="1:5" ht="18">
      <c r="A443" s="80">
        <v>432</v>
      </c>
      <c r="B443" s="81" t="s">
        <v>582</v>
      </c>
      <c r="C443" s="87" t="s">
        <v>88</v>
      </c>
      <c r="D443" s="87" t="s">
        <v>83</v>
      </c>
      <c r="E443" s="87" t="s">
        <v>16</v>
      </c>
    </row>
    <row r="444" spans="1:5" ht="18">
      <c r="A444" s="80">
        <v>433</v>
      </c>
      <c r="B444" s="81" t="s">
        <v>583</v>
      </c>
      <c r="C444" s="87" t="s">
        <v>88</v>
      </c>
      <c r="D444" s="87" t="s">
        <v>85</v>
      </c>
      <c r="E444" s="87" t="s">
        <v>16</v>
      </c>
    </row>
    <row r="445" spans="1:5" ht="18">
      <c r="A445" s="80">
        <v>434</v>
      </c>
      <c r="B445" s="81" t="s">
        <v>584</v>
      </c>
      <c r="C445" s="87" t="s">
        <v>88</v>
      </c>
      <c r="D445" s="87" t="s">
        <v>83</v>
      </c>
      <c r="E445" s="87" t="s">
        <v>16</v>
      </c>
    </row>
    <row r="446" spans="1:5" ht="18">
      <c r="A446" s="80">
        <v>435</v>
      </c>
      <c r="B446" s="81" t="s">
        <v>585</v>
      </c>
      <c r="C446" s="87" t="s">
        <v>88</v>
      </c>
      <c r="D446" s="87" t="s">
        <v>85</v>
      </c>
      <c r="E446" s="87" t="s">
        <v>47</v>
      </c>
    </row>
    <row r="447" spans="1:5" ht="18">
      <c r="A447" s="80">
        <v>436</v>
      </c>
      <c r="B447" s="81" t="s">
        <v>586</v>
      </c>
      <c r="C447" s="87" t="s">
        <v>88</v>
      </c>
      <c r="D447" s="87" t="s">
        <v>85</v>
      </c>
      <c r="E447" s="87" t="s">
        <v>47</v>
      </c>
    </row>
    <row r="448" spans="1:5" ht="18">
      <c r="A448" s="80">
        <v>437</v>
      </c>
      <c r="B448" s="81" t="s">
        <v>587</v>
      </c>
      <c r="C448" s="87" t="s">
        <v>88</v>
      </c>
      <c r="D448" s="87" t="s">
        <v>83</v>
      </c>
      <c r="E448" s="87" t="s">
        <v>47</v>
      </c>
    </row>
    <row r="449" spans="1:5" ht="18">
      <c r="A449" s="80">
        <v>438</v>
      </c>
      <c r="B449" s="81" t="s">
        <v>588</v>
      </c>
      <c r="C449" s="87" t="s">
        <v>88</v>
      </c>
      <c r="D449" s="87" t="s">
        <v>83</v>
      </c>
      <c r="E449" s="87" t="s">
        <v>16</v>
      </c>
    </row>
    <row r="450" spans="1:5" ht="18">
      <c r="A450" s="80">
        <v>439</v>
      </c>
      <c r="B450" s="81" t="s">
        <v>589</v>
      </c>
      <c r="C450" s="87" t="s">
        <v>88</v>
      </c>
      <c r="D450" s="87" t="s">
        <v>83</v>
      </c>
      <c r="E450" s="87" t="s">
        <v>16</v>
      </c>
    </row>
    <row r="451" spans="1:5" ht="18">
      <c r="A451" s="80">
        <v>440</v>
      </c>
      <c r="B451" s="81" t="s">
        <v>530</v>
      </c>
      <c r="C451" s="87" t="s">
        <v>88</v>
      </c>
      <c r="D451" s="87" t="s">
        <v>83</v>
      </c>
      <c r="E451" s="87" t="s">
        <v>47</v>
      </c>
    </row>
    <row r="452" spans="1:5" ht="18">
      <c r="A452" s="80">
        <v>441</v>
      </c>
      <c r="B452" s="81" t="s">
        <v>590</v>
      </c>
      <c r="C452" s="87" t="s">
        <v>88</v>
      </c>
      <c r="D452" s="87" t="s">
        <v>85</v>
      </c>
      <c r="E452" s="87" t="s">
        <v>47</v>
      </c>
    </row>
    <row r="453" spans="1:5" ht="18">
      <c r="A453" s="80">
        <v>442</v>
      </c>
      <c r="B453" s="81" t="s">
        <v>591</v>
      </c>
      <c r="C453" s="87" t="s">
        <v>88</v>
      </c>
      <c r="D453" s="87" t="s">
        <v>83</v>
      </c>
      <c r="E453" s="87" t="s">
        <v>16</v>
      </c>
    </row>
    <row r="454" spans="1:5" ht="18">
      <c r="A454" s="80">
        <v>443</v>
      </c>
      <c r="B454" s="81" t="s">
        <v>592</v>
      </c>
      <c r="C454" s="87" t="s">
        <v>88</v>
      </c>
      <c r="D454" s="87" t="s">
        <v>83</v>
      </c>
      <c r="E454" s="87" t="s">
        <v>16</v>
      </c>
    </row>
    <row r="455" spans="1:5" ht="18">
      <c r="A455" s="80">
        <v>444</v>
      </c>
      <c r="B455" s="81" t="s">
        <v>593</v>
      </c>
      <c r="C455" s="87" t="s">
        <v>88</v>
      </c>
      <c r="D455" s="87" t="s">
        <v>83</v>
      </c>
      <c r="E455" s="87" t="s">
        <v>16</v>
      </c>
    </row>
    <row r="456" spans="1:5" ht="18">
      <c r="A456" s="80">
        <v>445</v>
      </c>
      <c r="B456" s="81" t="s">
        <v>594</v>
      </c>
      <c r="C456" s="87" t="s">
        <v>88</v>
      </c>
      <c r="D456" s="87" t="s">
        <v>83</v>
      </c>
      <c r="E456" s="87" t="s">
        <v>47</v>
      </c>
    </row>
    <row r="457" spans="1:5" ht="18">
      <c r="A457" s="80">
        <v>446</v>
      </c>
      <c r="B457" s="81" t="s">
        <v>392</v>
      </c>
      <c r="C457" s="87" t="s">
        <v>88</v>
      </c>
      <c r="D457" s="87" t="s">
        <v>85</v>
      </c>
      <c r="E457" s="87" t="s">
        <v>16</v>
      </c>
    </row>
    <row r="458" spans="1:5" ht="18">
      <c r="A458" s="80">
        <v>447</v>
      </c>
      <c r="B458" s="81" t="s">
        <v>595</v>
      </c>
      <c r="C458" s="87" t="s">
        <v>88</v>
      </c>
      <c r="D458" s="87" t="s">
        <v>85</v>
      </c>
      <c r="E458" s="87" t="s">
        <v>47</v>
      </c>
    </row>
    <row r="459" spans="1:5" ht="18">
      <c r="A459" s="80">
        <v>448</v>
      </c>
      <c r="B459" s="81" t="s">
        <v>596</v>
      </c>
      <c r="C459" s="87" t="s">
        <v>88</v>
      </c>
      <c r="D459" s="87" t="s">
        <v>85</v>
      </c>
      <c r="E459" s="87" t="s">
        <v>16</v>
      </c>
    </row>
    <row r="460" spans="1:5" ht="18">
      <c r="A460" s="80">
        <v>449</v>
      </c>
      <c r="B460" s="81" t="s">
        <v>597</v>
      </c>
      <c r="C460" s="87" t="s">
        <v>88</v>
      </c>
      <c r="D460" s="87" t="s">
        <v>83</v>
      </c>
      <c r="E460" s="87" t="s">
        <v>16</v>
      </c>
    </row>
    <row r="461" spans="1:5" ht="18">
      <c r="A461" s="80">
        <v>450</v>
      </c>
      <c r="B461" s="81" t="s">
        <v>598</v>
      </c>
      <c r="C461" s="87" t="s">
        <v>88</v>
      </c>
      <c r="D461" s="87" t="s">
        <v>85</v>
      </c>
      <c r="E461" s="87" t="s">
        <v>16</v>
      </c>
    </row>
    <row r="462" spans="1:5" ht="18">
      <c r="A462" s="80">
        <v>451</v>
      </c>
      <c r="B462" s="81" t="s">
        <v>459</v>
      </c>
      <c r="C462" s="87" t="s">
        <v>88</v>
      </c>
      <c r="D462" s="87" t="s">
        <v>83</v>
      </c>
      <c r="E462" s="87" t="s">
        <v>16</v>
      </c>
    </row>
    <row r="463" spans="1:5" ht="18">
      <c r="A463" s="80">
        <v>452</v>
      </c>
      <c r="B463" s="81" t="s">
        <v>599</v>
      </c>
      <c r="C463" s="87" t="s">
        <v>88</v>
      </c>
      <c r="D463" s="87" t="s">
        <v>85</v>
      </c>
      <c r="E463" s="87" t="s">
        <v>16</v>
      </c>
    </row>
    <row r="464" spans="1:5" ht="18">
      <c r="A464" s="80">
        <v>453</v>
      </c>
      <c r="B464" s="81" t="s">
        <v>600</v>
      </c>
      <c r="C464" s="87" t="s">
        <v>88</v>
      </c>
      <c r="D464" s="87" t="s">
        <v>83</v>
      </c>
      <c r="E464" s="87" t="s">
        <v>47</v>
      </c>
    </row>
    <row r="465" spans="1:5" ht="18">
      <c r="A465" s="80">
        <v>454</v>
      </c>
      <c r="B465" s="81" t="s">
        <v>601</v>
      </c>
      <c r="C465" s="87" t="s">
        <v>88</v>
      </c>
      <c r="D465" s="87" t="s">
        <v>83</v>
      </c>
      <c r="E465" s="87" t="s">
        <v>47</v>
      </c>
    </row>
    <row r="466" spans="1:5" ht="18">
      <c r="A466" s="80">
        <v>455</v>
      </c>
      <c r="B466" s="81" t="s">
        <v>602</v>
      </c>
      <c r="C466" s="87" t="s">
        <v>88</v>
      </c>
      <c r="D466" s="87" t="s">
        <v>83</v>
      </c>
      <c r="E466" s="87" t="s">
        <v>16</v>
      </c>
    </row>
    <row r="467" spans="1:5" ht="18">
      <c r="A467" s="80">
        <v>456</v>
      </c>
      <c r="B467" s="81" t="s">
        <v>373</v>
      </c>
      <c r="C467" s="87" t="s">
        <v>88</v>
      </c>
      <c r="D467" s="87" t="s">
        <v>85</v>
      </c>
      <c r="E467" s="87" t="s">
        <v>16</v>
      </c>
    </row>
    <row r="468" spans="1:5" ht="18">
      <c r="A468" s="80">
        <v>457</v>
      </c>
      <c r="B468" s="81" t="s">
        <v>603</v>
      </c>
      <c r="C468" s="87" t="s">
        <v>88</v>
      </c>
      <c r="D468" s="87" t="s">
        <v>83</v>
      </c>
      <c r="E468" s="87" t="s">
        <v>16</v>
      </c>
    </row>
    <row r="469" spans="1:5" ht="18">
      <c r="A469" s="80">
        <v>458</v>
      </c>
      <c r="B469" s="81" t="s">
        <v>604</v>
      </c>
      <c r="C469" s="87" t="s">
        <v>88</v>
      </c>
      <c r="D469" s="87" t="s">
        <v>83</v>
      </c>
      <c r="E469" s="87" t="s">
        <v>47</v>
      </c>
    </row>
    <row r="470" spans="1:5" ht="18">
      <c r="A470" s="80">
        <v>459</v>
      </c>
      <c r="B470" s="81" t="s">
        <v>605</v>
      </c>
      <c r="C470" s="87" t="s">
        <v>88</v>
      </c>
      <c r="D470" s="87" t="s">
        <v>83</v>
      </c>
      <c r="E470" s="87" t="s">
        <v>16</v>
      </c>
    </row>
    <row r="471" spans="1:5" ht="18">
      <c r="A471" s="80">
        <v>460</v>
      </c>
      <c r="B471" s="81" t="s">
        <v>606</v>
      </c>
      <c r="C471" s="87" t="s">
        <v>88</v>
      </c>
      <c r="D471" s="87" t="s">
        <v>85</v>
      </c>
      <c r="E471" s="87" t="s">
        <v>16</v>
      </c>
    </row>
    <row r="472" spans="1:5" ht="18">
      <c r="A472" s="80">
        <v>461</v>
      </c>
      <c r="B472" s="81" t="s">
        <v>607</v>
      </c>
      <c r="C472" s="87" t="s">
        <v>88</v>
      </c>
      <c r="D472" s="87" t="s">
        <v>83</v>
      </c>
      <c r="E472" s="87" t="s">
        <v>16</v>
      </c>
    </row>
    <row r="473" spans="1:5" ht="18">
      <c r="A473" s="80">
        <v>462</v>
      </c>
      <c r="B473" s="81" t="s">
        <v>608</v>
      </c>
      <c r="C473" s="87" t="s">
        <v>88</v>
      </c>
      <c r="D473" s="87" t="s">
        <v>83</v>
      </c>
      <c r="E473" s="87" t="s">
        <v>16</v>
      </c>
    </row>
    <row r="474" spans="1:5" ht="18">
      <c r="A474" s="80">
        <v>463</v>
      </c>
      <c r="B474" s="81" t="s">
        <v>609</v>
      </c>
      <c r="C474" s="87" t="s">
        <v>88</v>
      </c>
      <c r="D474" s="87" t="s">
        <v>85</v>
      </c>
      <c r="E474" s="87" t="s">
        <v>47</v>
      </c>
    </row>
    <row r="475" spans="1:5" ht="18">
      <c r="A475" s="80">
        <v>464</v>
      </c>
      <c r="B475" s="81" t="s">
        <v>610</v>
      </c>
      <c r="C475" s="87" t="s">
        <v>88</v>
      </c>
      <c r="D475" s="87" t="s">
        <v>85</v>
      </c>
      <c r="E475" s="87" t="s">
        <v>47</v>
      </c>
    </row>
    <row r="476" spans="1:5" ht="18">
      <c r="A476" s="80">
        <v>465</v>
      </c>
      <c r="B476" s="81" t="s">
        <v>611</v>
      </c>
      <c r="C476" s="87" t="s">
        <v>88</v>
      </c>
      <c r="D476" s="87" t="s">
        <v>85</v>
      </c>
      <c r="E476" s="87" t="s">
        <v>16</v>
      </c>
    </row>
    <row r="477" spans="1:5" ht="18">
      <c r="A477" s="80">
        <v>466</v>
      </c>
      <c r="B477" s="81" t="s">
        <v>612</v>
      </c>
      <c r="C477" s="87" t="s">
        <v>89</v>
      </c>
      <c r="D477" s="87" t="s">
        <v>85</v>
      </c>
      <c r="E477" s="87" t="s">
        <v>47</v>
      </c>
    </row>
    <row r="478" spans="1:5" ht="18">
      <c r="A478" s="80">
        <v>467</v>
      </c>
      <c r="B478" s="81" t="s">
        <v>613</v>
      </c>
      <c r="C478" s="87" t="s">
        <v>89</v>
      </c>
      <c r="D478" s="87" t="s">
        <v>85</v>
      </c>
      <c r="E478" s="87" t="s">
        <v>47</v>
      </c>
    </row>
    <row r="479" spans="1:5" ht="18">
      <c r="A479" s="80">
        <v>468</v>
      </c>
      <c r="B479" s="81" t="s">
        <v>614</v>
      </c>
      <c r="C479" s="87" t="s">
        <v>89</v>
      </c>
      <c r="D479" s="87" t="s">
        <v>83</v>
      </c>
      <c r="E479" s="87" t="s">
        <v>16</v>
      </c>
    </row>
    <row r="480" spans="1:5" ht="18">
      <c r="A480" s="80">
        <v>469</v>
      </c>
      <c r="B480" s="81" t="s">
        <v>615</v>
      </c>
      <c r="C480" s="87" t="s">
        <v>89</v>
      </c>
      <c r="D480" s="87" t="s">
        <v>83</v>
      </c>
      <c r="E480" s="87" t="s">
        <v>47</v>
      </c>
    </row>
    <row r="481" spans="1:5" ht="18">
      <c r="A481" s="80">
        <v>470</v>
      </c>
      <c r="B481" s="81" t="s">
        <v>616</v>
      </c>
      <c r="C481" s="87" t="s">
        <v>89</v>
      </c>
      <c r="D481" s="87" t="s">
        <v>83</v>
      </c>
      <c r="E481" s="87" t="s">
        <v>47</v>
      </c>
    </row>
    <row r="482" spans="1:5" ht="18">
      <c r="A482" s="80">
        <v>471</v>
      </c>
      <c r="B482" s="81" t="s">
        <v>617</v>
      </c>
      <c r="C482" s="87" t="s">
        <v>89</v>
      </c>
      <c r="D482" s="87" t="s">
        <v>83</v>
      </c>
      <c r="E482" s="87" t="s">
        <v>16</v>
      </c>
    </row>
    <row r="483" spans="1:5" ht="18">
      <c r="A483" s="80">
        <v>472</v>
      </c>
      <c r="B483" s="81" t="s">
        <v>618</v>
      </c>
      <c r="C483" s="87" t="s">
        <v>89</v>
      </c>
      <c r="D483" s="87" t="s">
        <v>83</v>
      </c>
      <c r="E483" s="87" t="s">
        <v>16</v>
      </c>
    </row>
    <row r="484" spans="1:5" ht="18">
      <c r="A484" s="80">
        <v>473</v>
      </c>
      <c r="B484" s="81" t="s">
        <v>619</v>
      </c>
      <c r="C484" s="87" t="s">
        <v>89</v>
      </c>
      <c r="D484" s="87" t="s">
        <v>83</v>
      </c>
      <c r="E484" s="87" t="s">
        <v>16</v>
      </c>
    </row>
    <row r="485" spans="1:5" ht="18">
      <c r="A485" s="80">
        <v>474</v>
      </c>
      <c r="B485" s="81" t="s">
        <v>620</v>
      </c>
      <c r="C485" s="87" t="s">
        <v>89</v>
      </c>
      <c r="D485" s="87" t="s">
        <v>85</v>
      </c>
      <c r="E485" s="87" t="s">
        <v>16</v>
      </c>
    </row>
    <row r="486" spans="1:5" ht="18">
      <c r="A486" s="80">
        <v>475</v>
      </c>
      <c r="B486" s="81" t="s">
        <v>621</v>
      </c>
      <c r="C486" s="87" t="s">
        <v>89</v>
      </c>
      <c r="D486" s="87" t="s">
        <v>83</v>
      </c>
      <c r="E486" s="87" t="s">
        <v>47</v>
      </c>
    </row>
    <row r="487" spans="1:5" ht="18">
      <c r="A487" s="80">
        <v>476</v>
      </c>
      <c r="B487" s="81" t="s">
        <v>622</v>
      </c>
      <c r="C487" s="87" t="s">
        <v>89</v>
      </c>
      <c r="D487" s="87" t="s">
        <v>83</v>
      </c>
      <c r="E487" s="87" t="s">
        <v>16</v>
      </c>
    </row>
    <row r="488" spans="1:5" ht="18">
      <c r="A488" s="80">
        <v>477</v>
      </c>
      <c r="B488" s="81" t="s">
        <v>623</v>
      </c>
      <c r="C488" s="87" t="s">
        <v>89</v>
      </c>
      <c r="D488" s="87" t="s">
        <v>83</v>
      </c>
      <c r="E488" s="87" t="s">
        <v>16</v>
      </c>
    </row>
    <row r="489" spans="1:5" ht="18">
      <c r="A489" s="80">
        <v>478</v>
      </c>
      <c r="B489" s="81" t="s">
        <v>624</v>
      </c>
      <c r="C489" s="87" t="s">
        <v>89</v>
      </c>
      <c r="D489" s="87" t="s">
        <v>83</v>
      </c>
      <c r="E489" s="87" t="s">
        <v>16</v>
      </c>
    </row>
    <row r="490" spans="1:5" ht="18">
      <c r="A490" s="80">
        <v>479</v>
      </c>
      <c r="B490" s="81" t="s">
        <v>625</v>
      </c>
      <c r="C490" s="87" t="s">
        <v>89</v>
      </c>
      <c r="D490" s="87" t="s">
        <v>85</v>
      </c>
      <c r="E490" s="87" t="s">
        <v>16</v>
      </c>
    </row>
    <row r="491" spans="1:5" ht="18">
      <c r="A491" s="80">
        <v>480</v>
      </c>
      <c r="B491" s="81" t="s">
        <v>626</v>
      </c>
      <c r="C491" s="87" t="s">
        <v>89</v>
      </c>
      <c r="D491" s="87" t="s">
        <v>83</v>
      </c>
      <c r="E491" s="87" t="s">
        <v>47</v>
      </c>
    </row>
    <row r="492" spans="1:5" ht="18">
      <c r="A492" s="80">
        <v>481</v>
      </c>
      <c r="B492" s="81" t="s">
        <v>627</v>
      </c>
      <c r="C492" s="87" t="s">
        <v>89</v>
      </c>
      <c r="D492" s="87" t="s">
        <v>85</v>
      </c>
      <c r="E492" s="87" t="s">
        <v>47</v>
      </c>
    </row>
    <row r="493" spans="1:5" ht="18">
      <c r="A493" s="80">
        <v>482</v>
      </c>
      <c r="B493" s="81" t="s">
        <v>628</v>
      </c>
      <c r="C493" s="87" t="s">
        <v>89</v>
      </c>
      <c r="D493" s="87" t="s">
        <v>85</v>
      </c>
      <c r="E493" s="87" t="s">
        <v>16</v>
      </c>
    </row>
    <row r="494" spans="1:5" ht="18">
      <c r="A494" s="80">
        <v>483</v>
      </c>
      <c r="B494" s="81" t="s">
        <v>629</v>
      </c>
      <c r="C494" s="87" t="s">
        <v>89</v>
      </c>
      <c r="D494" s="87" t="s">
        <v>83</v>
      </c>
      <c r="E494" s="87" t="s">
        <v>47</v>
      </c>
    </row>
    <row r="495" spans="1:5" ht="18">
      <c r="A495" s="80">
        <v>484</v>
      </c>
      <c r="B495" s="81" t="s">
        <v>630</v>
      </c>
      <c r="C495" s="87" t="s">
        <v>89</v>
      </c>
      <c r="D495" s="87" t="s">
        <v>83</v>
      </c>
      <c r="E495" s="87" t="s">
        <v>16</v>
      </c>
    </row>
    <row r="496" spans="1:5" ht="18">
      <c r="A496" s="80">
        <v>485</v>
      </c>
      <c r="B496" s="81" t="s">
        <v>631</v>
      </c>
      <c r="C496" s="87" t="s">
        <v>89</v>
      </c>
      <c r="D496" s="87" t="s">
        <v>83</v>
      </c>
      <c r="E496" s="87" t="s">
        <v>47</v>
      </c>
    </row>
    <row r="497" spans="1:5" ht="18">
      <c r="A497" s="80">
        <v>486</v>
      </c>
      <c r="B497" s="81" t="s">
        <v>632</v>
      </c>
      <c r="C497" s="87" t="s">
        <v>89</v>
      </c>
      <c r="D497" s="87" t="s">
        <v>83</v>
      </c>
      <c r="E497" s="87" t="s">
        <v>47</v>
      </c>
    </row>
    <row r="498" spans="1:5" ht="18">
      <c r="A498" s="80">
        <v>487</v>
      </c>
      <c r="B498" s="81" t="s">
        <v>633</v>
      </c>
      <c r="C498" s="87" t="s">
        <v>89</v>
      </c>
      <c r="D498" s="87" t="s">
        <v>85</v>
      </c>
      <c r="E498" s="87" t="s">
        <v>47</v>
      </c>
    </row>
    <row r="499" spans="1:5" ht="18">
      <c r="A499" s="80">
        <v>488</v>
      </c>
      <c r="B499" s="81" t="s">
        <v>634</v>
      </c>
      <c r="C499" s="87" t="s">
        <v>89</v>
      </c>
      <c r="D499" s="87" t="s">
        <v>83</v>
      </c>
      <c r="E499" s="87" t="s">
        <v>47</v>
      </c>
    </row>
    <row r="500" spans="1:5" ht="18">
      <c r="A500" s="80">
        <v>489</v>
      </c>
      <c r="B500" s="81" t="s">
        <v>635</v>
      </c>
      <c r="C500" s="87" t="s">
        <v>89</v>
      </c>
      <c r="D500" s="87" t="s">
        <v>85</v>
      </c>
      <c r="E500" s="87" t="s">
        <v>16</v>
      </c>
    </row>
    <row r="501" spans="1:5" ht="18">
      <c r="A501" s="80">
        <v>490</v>
      </c>
      <c r="B501" s="81" t="s">
        <v>636</v>
      </c>
      <c r="C501" s="87" t="s">
        <v>89</v>
      </c>
      <c r="D501" s="87" t="s">
        <v>83</v>
      </c>
      <c r="E501" s="87" t="s">
        <v>47</v>
      </c>
    </row>
    <row r="502" spans="1:5" ht="18">
      <c r="A502" s="80">
        <v>491</v>
      </c>
      <c r="B502" s="81" t="s">
        <v>637</v>
      </c>
      <c r="C502" s="87" t="s">
        <v>89</v>
      </c>
      <c r="D502" s="87" t="s">
        <v>85</v>
      </c>
      <c r="E502" s="87" t="s">
        <v>16</v>
      </c>
    </row>
    <row r="503" spans="1:5" ht="18">
      <c r="A503" s="80">
        <v>492</v>
      </c>
      <c r="B503" s="81" t="s">
        <v>638</v>
      </c>
      <c r="C503" s="87" t="s">
        <v>89</v>
      </c>
      <c r="D503" s="87" t="s">
        <v>83</v>
      </c>
      <c r="E503" s="87" t="s">
        <v>16</v>
      </c>
    </row>
    <row r="504" spans="1:5" ht="18">
      <c r="A504" s="80">
        <v>493</v>
      </c>
      <c r="B504" s="81" t="s">
        <v>639</v>
      </c>
      <c r="C504" s="87" t="s">
        <v>89</v>
      </c>
      <c r="D504" s="87" t="s">
        <v>83</v>
      </c>
      <c r="E504" s="87" t="s">
        <v>47</v>
      </c>
    </row>
    <row r="505" spans="1:5" ht="18">
      <c r="A505" s="80">
        <v>494</v>
      </c>
      <c r="B505" s="81" t="s">
        <v>640</v>
      </c>
      <c r="C505" s="87" t="s">
        <v>89</v>
      </c>
      <c r="D505" s="87" t="s">
        <v>85</v>
      </c>
      <c r="E505" s="87" t="s">
        <v>47</v>
      </c>
    </row>
    <row r="506" spans="1:5" ht="18">
      <c r="A506" s="80">
        <v>495</v>
      </c>
      <c r="B506" s="81" t="s">
        <v>641</v>
      </c>
      <c r="C506" s="87" t="s">
        <v>89</v>
      </c>
      <c r="D506" s="87" t="s">
        <v>83</v>
      </c>
      <c r="E506" s="87" t="s">
        <v>16</v>
      </c>
    </row>
    <row r="507" spans="1:5" ht="18">
      <c r="A507" s="80">
        <v>496</v>
      </c>
      <c r="B507" s="81" t="s">
        <v>642</v>
      </c>
      <c r="C507" s="87" t="s">
        <v>89</v>
      </c>
      <c r="D507" s="87" t="s">
        <v>83</v>
      </c>
      <c r="E507" s="87" t="s">
        <v>16</v>
      </c>
    </row>
    <row r="508" spans="1:5" ht="18">
      <c r="A508" s="80">
        <v>497</v>
      </c>
      <c r="B508" s="81" t="s">
        <v>643</v>
      </c>
      <c r="C508" s="87" t="s">
        <v>90</v>
      </c>
      <c r="D508" s="87" t="s">
        <v>85</v>
      </c>
      <c r="E508" s="87" t="s">
        <v>16</v>
      </c>
    </row>
    <row r="509" spans="1:5" ht="18">
      <c r="A509" s="80">
        <v>498</v>
      </c>
      <c r="B509" s="81" t="s">
        <v>644</v>
      </c>
      <c r="C509" s="87" t="s">
        <v>90</v>
      </c>
      <c r="D509" s="87" t="s">
        <v>83</v>
      </c>
      <c r="E509" s="87" t="s">
        <v>47</v>
      </c>
    </row>
    <row r="510" spans="1:5" ht="18">
      <c r="A510" s="80">
        <v>499</v>
      </c>
      <c r="B510" s="81" t="s">
        <v>645</v>
      </c>
      <c r="C510" s="87" t="s">
        <v>90</v>
      </c>
      <c r="D510" s="87" t="s">
        <v>85</v>
      </c>
      <c r="E510" s="87" t="s">
        <v>47</v>
      </c>
    </row>
    <row r="511" spans="1:5" ht="18">
      <c r="A511" s="80">
        <v>500</v>
      </c>
      <c r="B511" s="81" t="s">
        <v>646</v>
      </c>
      <c r="C511" s="87" t="s">
        <v>90</v>
      </c>
      <c r="D511" s="87" t="s">
        <v>83</v>
      </c>
      <c r="E511" s="87" t="s">
        <v>47</v>
      </c>
    </row>
    <row r="512" spans="1:5" ht="18">
      <c r="A512" s="80">
        <v>501</v>
      </c>
      <c r="B512" s="81" t="s">
        <v>227</v>
      </c>
      <c r="C512" s="87" t="s">
        <v>90</v>
      </c>
      <c r="D512" s="87" t="s">
        <v>83</v>
      </c>
      <c r="E512" s="87" t="s">
        <v>47</v>
      </c>
    </row>
    <row r="513" spans="1:5" ht="18">
      <c r="A513" s="80">
        <v>502</v>
      </c>
      <c r="B513" s="81" t="s">
        <v>647</v>
      </c>
      <c r="C513" s="87" t="s">
        <v>90</v>
      </c>
      <c r="D513" s="87" t="s">
        <v>83</v>
      </c>
      <c r="E513" s="87" t="s">
        <v>47</v>
      </c>
    </row>
    <row r="514" spans="1:5" ht="18">
      <c r="A514" s="80">
        <v>503</v>
      </c>
      <c r="B514" s="81" t="s">
        <v>648</v>
      </c>
      <c r="C514" s="87" t="s">
        <v>90</v>
      </c>
      <c r="D514" s="87" t="s">
        <v>83</v>
      </c>
      <c r="E514" s="87" t="s">
        <v>47</v>
      </c>
    </row>
    <row r="515" spans="1:5" ht="18">
      <c r="A515" s="80">
        <v>504</v>
      </c>
      <c r="B515" s="81" t="s">
        <v>649</v>
      </c>
      <c r="C515" s="87" t="s">
        <v>90</v>
      </c>
      <c r="D515" s="87" t="s">
        <v>85</v>
      </c>
      <c r="E515" s="87" t="s">
        <v>47</v>
      </c>
    </row>
    <row r="516" spans="1:5" ht="18">
      <c r="A516" s="80">
        <v>505</v>
      </c>
      <c r="B516" s="81" t="s">
        <v>650</v>
      </c>
      <c r="C516" s="87" t="s">
        <v>90</v>
      </c>
      <c r="D516" s="87" t="s">
        <v>85</v>
      </c>
      <c r="E516" s="87" t="s">
        <v>47</v>
      </c>
    </row>
    <row r="517" spans="1:5" ht="18">
      <c r="A517" s="80">
        <v>506</v>
      </c>
      <c r="B517" s="81" t="s">
        <v>651</v>
      </c>
      <c r="C517" s="87" t="s">
        <v>90</v>
      </c>
      <c r="D517" s="87" t="s">
        <v>85</v>
      </c>
      <c r="E517" s="87" t="s">
        <v>47</v>
      </c>
    </row>
    <row r="518" spans="1:5" ht="18">
      <c r="A518" s="80">
        <v>507</v>
      </c>
      <c r="B518" s="81" t="s">
        <v>652</v>
      </c>
      <c r="C518" s="87" t="s">
        <v>90</v>
      </c>
      <c r="D518" s="87" t="s">
        <v>83</v>
      </c>
      <c r="E518" s="87" t="s">
        <v>16</v>
      </c>
    </row>
    <row r="519" spans="1:5" ht="18">
      <c r="A519" s="80">
        <v>508</v>
      </c>
      <c r="B519" s="81" t="s">
        <v>653</v>
      </c>
      <c r="C519" s="87" t="s">
        <v>90</v>
      </c>
      <c r="D519" s="87" t="s">
        <v>85</v>
      </c>
      <c r="E519" s="87" t="s">
        <v>16</v>
      </c>
    </row>
    <row r="520" spans="1:5" ht="18">
      <c r="A520" s="80">
        <v>509</v>
      </c>
      <c r="B520" s="81" t="s">
        <v>654</v>
      </c>
      <c r="C520" s="87" t="s">
        <v>90</v>
      </c>
      <c r="D520" s="87" t="s">
        <v>85</v>
      </c>
      <c r="E520" s="87" t="s">
        <v>16</v>
      </c>
    </row>
    <row r="521" spans="1:5" ht="18">
      <c r="A521" s="80">
        <v>510</v>
      </c>
      <c r="B521" s="81" t="s">
        <v>655</v>
      </c>
      <c r="C521" s="87" t="s">
        <v>90</v>
      </c>
      <c r="D521" s="87" t="s">
        <v>83</v>
      </c>
      <c r="E521" s="87" t="s">
        <v>16</v>
      </c>
    </row>
    <row r="522" spans="1:5" ht="18">
      <c r="A522" s="80">
        <v>511</v>
      </c>
      <c r="B522" s="81" t="s">
        <v>656</v>
      </c>
      <c r="C522" s="87" t="s">
        <v>90</v>
      </c>
      <c r="D522" s="87" t="s">
        <v>85</v>
      </c>
      <c r="E522" s="87" t="s">
        <v>16</v>
      </c>
    </row>
    <row r="523" spans="1:5" ht="18">
      <c r="A523" s="80">
        <v>512</v>
      </c>
      <c r="B523" s="81" t="s">
        <v>657</v>
      </c>
      <c r="C523" s="87" t="s">
        <v>90</v>
      </c>
      <c r="D523" s="87" t="s">
        <v>85</v>
      </c>
      <c r="E523" s="87" t="s">
        <v>47</v>
      </c>
    </row>
    <row r="524" spans="1:5" ht="18">
      <c r="A524" s="80">
        <v>513</v>
      </c>
      <c r="B524" s="81" t="s">
        <v>658</v>
      </c>
      <c r="C524" s="87" t="s">
        <v>90</v>
      </c>
      <c r="D524" s="87" t="s">
        <v>83</v>
      </c>
      <c r="E524" s="87" t="s">
        <v>47</v>
      </c>
    </row>
    <row r="525" spans="1:5" ht="18">
      <c r="A525" s="80">
        <v>514</v>
      </c>
      <c r="B525" s="81" t="s">
        <v>659</v>
      </c>
      <c r="C525" s="87" t="s">
        <v>90</v>
      </c>
      <c r="D525" s="87" t="s">
        <v>85</v>
      </c>
      <c r="E525" s="87" t="s">
        <v>16</v>
      </c>
    </row>
    <row r="526" spans="1:5" ht="18">
      <c r="A526" s="80">
        <v>515</v>
      </c>
      <c r="B526" s="81" t="s">
        <v>660</v>
      </c>
      <c r="C526" s="87" t="s">
        <v>90</v>
      </c>
      <c r="D526" s="87" t="s">
        <v>85</v>
      </c>
      <c r="E526" s="87" t="s">
        <v>16</v>
      </c>
    </row>
    <row r="527" spans="1:5" ht="18">
      <c r="A527" s="80">
        <v>516</v>
      </c>
      <c r="B527" s="81" t="s">
        <v>661</v>
      </c>
      <c r="C527" s="87" t="s">
        <v>90</v>
      </c>
      <c r="D527" s="87" t="s">
        <v>85</v>
      </c>
      <c r="E527" s="87" t="s">
        <v>16</v>
      </c>
    </row>
    <row r="528" spans="1:5" ht="18">
      <c r="A528" s="80">
        <v>517</v>
      </c>
      <c r="B528" s="81" t="s">
        <v>662</v>
      </c>
      <c r="C528" s="87" t="s">
        <v>90</v>
      </c>
      <c r="D528" s="87" t="s">
        <v>83</v>
      </c>
      <c r="E528" s="87" t="s">
        <v>16</v>
      </c>
    </row>
    <row r="529" spans="1:5" ht="18">
      <c r="A529" s="80">
        <v>518</v>
      </c>
      <c r="B529" s="81" t="s">
        <v>663</v>
      </c>
      <c r="C529" s="87" t="s">
        <v>90</v>
      </c>
      <c r="D529" s="87" t="s">
        <v>83</v>
      </c>
      <c r="E529" s="87" t="s">
        <v>47</v>
      </c>
    </row>
    <row r="530" spans="1:5" ht="18">
      <c r="A530" s="80">
        <v>519</v>
      </c>
      <c r="B530" s="81" t="s">
        <v>664</v>
      </c>
      <c r="C530" s="87" t="s">
        <v>90</v>
      </c>
      <c r="D530" s="87" t="s">
        <v>85</v>
      </c>
      <c r="E530" s="87" t="s">
        <v>47</v>
      </c>
    </row>
    <row r="531" spans="1:5" ht="18">
      <c r="A531" s="80">
        <v>520</v>
      </c>
      <c r="B531" s="81" t="s">
        <v>665</v>
      </c>
      <c r="C531" s="87" t="s">
        <v>90</v>
      </c>
      <c r="D531" s="87" t="s">
        <v>83</v>
      </c>
      <c r="E531" s="87" t="s">
        <v>47</v>
      </c>
    </row>
    <row r="532" spans="1:5" ht="18">
      <c r="A532" s="80">
        <v>521</v>
      </c>
      <c r="B532" s="81" t="s">
        <v>530</v>
      </c>
      <c r="C532" s="87" t="s">
        <v>90</v>
      </c>
      <c r="D532" s="87" t="s">
        <v>85</v>
      </c>
      <c r="E532" s="87" t="s">
        <v>47</v>
      </c>
    </row>
    <row r="533" spans="1:5" ht="18">
      <c r="A533" s="80">
        <v>522</v>
      </c>
      <c r="B533" s="81" t="s">
        <v>666</v>
      </c>
      <c r="C533" s="87" t="s">
        <v>90</v>
      </c>
      <c r="D533" s="87" t="s">
        <v>85</v>
      </c>
      <c r="E533" s="87" t="s">
        <v>47</v>
      </c>
    </row>
    <row r="534" spans="1:5" ht="18">
      <c r="A534" s="80">
        <v>523</v>
      </c>
      <c r="B534" s="81" t="s">
        <v>667</v>
      </c>
      <c r="C534" s="87" t="s">
        <v>90</v>
      </c>
      <c r="D534" s="87" t="s">
        <v>83</v>
      </c>
      <c r="E534" s="87" t="s">
        <v>47</v>
      </c>
    </row>
    <row r="535" spans="1:5" ht="18">
      <c r="A535" s="80">
        <v>524</v>
      </c>
      <c r="B535" s="81" t="s">
        <v>428</v>
      </c>
      <c r="C535" s="87" t="s">
        <v>90</v>
      </c>
      <c r="D535" s="87" t="s">
        <v>83</v>
      </c>
      <c r="E535" s="87" t="s">
        <v>47</v>
      </c>
    </row>
    <row r="536" spans="1:5" ht="18">
      <c r="A536" s="80">
        <v>525</v>
      </c>
      <c r="B536" s="81" t="s">
        <v>668</v>
      </c>
      <c r="C536" s="87" t="s">
        <v>90</v>
      </c>
      <c r="D536" s="87" t="s">
        <v>85</v>
      </c>
      <c r="E536" s="87" t="s">
        <v>16</v>
      </c>
    </row>
    <row r="537" spans="1:5" ht="18">
      <c r="A537" s="80">
        <v>526</v>
      </c>
      <c r="B537" s="81" t="s">
        <v>669</v>
      </c>
      <c r="C537" s="87" t="s">
        <v>90</v>
      </c>
      <c r="D537" s="87" t="s">
        <v>83</v>
      </c>
      <c r="E537" s="87" t="s">
        <v>16</v>
      </c>
    </row>
    <row r="538" spans="1:5" ht="18">
      <c r="A538" s="80">
        <v>527</v>
      </c>
      <c r="B538" s="81" t="s">
        <v>670</v>
      </c>
      <c r="C538" s="87" t="s">
        <v>134</v>
      </c>
      <c r="D538" s="87" t="s">
        <v>83</v>
      </c>
      <c r="E538" s="87" t="s">
        <v>47</v>
      </c>
    </row>
    <row r="539" spans="1:5" ht="18">
      <c r="A539" s="80">
        <v>528</v>
      </c>
      <c r="B539" s="81" t="s">
        <v>671</v>
      </c>
      <c r="C539" s="87" t="s">
        <v>134</v>
      </c>
      <c r="D539" s="87" t="s">
        <v>85</v>
      </c>
      <c r="E539" s="87" t="s">
        <v>16</v>
      </c>
    </row>
    <row r="540" spans="1:5" ht="18">
      <c r="A540" s="80">
        <v>529</v>
      </c>
      <c r="B540" s="81" t="s">
        <v>672</v>
      </c>
      <c r="C540" s="87" t="s">
        <v>134</v>
      </c>
      <c r="D540" s="87" t="s">
        <v>83</v>
      </c>
      <c r="E540" s="87" t="s">
        <v>47</v>
      </c>
    </row>
    <row r="541" spans="1:5" ht="18">
      <c r="A541" s="80">
        <v>530</v>
      </c>
      <c r="B541" s="81" t="s">
        <v>673</v>
      </c>
      <c r="C541" s="87" t="s">
        <v>134</v>
      </c>
      <c r="D541" s="87" t="s">
        <v>85</v>
      </c>
      <c r="E541" s="87" t="s">
        <v>47</v>
      </c>
    </row>
    <row r="542" spans="1:5" ht="18">
      <c r="A542" s="80">
        <v>531</v>
      </c>
      <c r="B542" s="81" t="s">
        <v>674</v>
      </c>
      <c r="C542" s="87" t="s">
        <v>134</v>
      </c>
      <c r="D542" s="87" t="s">
        <v>85</v>
      </c>
      <c r="E542" s="87" t="s">
        <v>16</v>
      </c>
    </row>
    <row r="543" spans="1:5" ht="18">
      <c r="A543" s="80">
        <v>532</v>
      </c>
      <c r="B543" s="81" t="s">
        <v>675</v>
      </c>
      <c r="C543" s="87" t="s">
        <v>134</v>
      </c>
      <c r="D543" s="87" t="s">
        <v>83</v>
      </c>
      <c r="E543" s="87" t="s">
        <v>47</v>
      </c>
    </row>
    <row r="544" spans="1:5" ht="18">
      <c r="A544" s="80">
        <v>533</v>
      </c>
      <c r="B544" s="81" t="s">
        <v>676</v>
      </c>
      <c r="C544" s="87" t="s">
        <v>134</v>
      </c>
      <c r="D544" s="87" t="s">
        <v>83</v>
      </c>
      <c r="E544" s="87" t="s">
        <v>47</v>
      </c>
    </row>
    <row r="545" spans="1:5" ht="18">
      <c r="A545" s="80">
        <v>534</v>
      </c>
      <c r="B545" s="81" t="s">
        <v>677</v>
      </c>
      <c r="C545" s="87" t="s">
        <v>134</v>
      </c>
      <c r="D545" s="87" t="s">
        <v>83</v>
      </c>
      <c r="E545" s="87" t="s">
        <v>47</v>
      </c>
    </row>
    <row r="546" spans="1:5" ht="18">
      <c r="A546" s="80">
        <v>535</v>
      </c>
      <c r="B546" s="81" t="s">
        <v>202</v>
      </c>
      <c r="C546" s="87" t="s">
        <v>134</v>
      </c>
      <c r="D546" s="87" t="s">
        <v>83</v>
      </c>
      <c r="E546" s="87" t="s">
        <v>16</v>
      </c>
    </row>
    <row r="547" spans="1:5" ht="18">
      <c r="A547" s="80">
        <v>536</v>
      </c>
      <c r="B547" s="81" t="s">
        <v>678</v>
      </c>
      <c r="C547" s="87" t="s">
        <v>134</v>
      </c>
      <c r="D547" s="87" t="s">
        <v>85</v>
      </c>
      <c r="E547" s="87" t="s">
        <v>47</v>
      </c>
    </row>
    <row r="548" spans="1:5" ht="18">
      <c r="A548" s="80">
        <v>537</v>
      </c>
      <c r="B548" s="81" t="s">
        <v>679</v>
      </c>
      <c r="C548" s="87" t="s">
        <v>134</v>
      </c>
      <c r="D548" s="87" t="s">
        <v>85</v>
      </c>
      <c r="E548" s="87" t="s">
        <v>16</v>
      </c>
    </row>
    <row r="549" spans="1:5" ht="18">
      <c r="A549" s="80">
        <v>538</v>
      </c>
      <c r="B549" s="81" t="s">
        <v>680</v>
      </c>
      <c r="C549" s="87" t="s">
        <v>134</v>
      </c>
      <c r="D549" s="87" t="s">
        <v>85</v>
      </c>
      <c r="E549" s="87" t="s">
        <v>16</v>
      </c>
    </row>
    <row r="550" spans="1:5" ht="18">
      <c r="A550" s="80">
        <v>539</v>
      </c>
      <c r="B550" s="81" t="s">
        <v>681</v>
      </c>
      <c r="C550" s="87" t="s">
        <v>134</v>
      </c>
      <c r="D550" s="87" t="s">
        <v>83</v>
      </c>
      <c r="E550" s="87" t="s">
        <v>47</v>
      </c>
    </row>
    <row r="551" spans="1:5" ht="18">
      <c r="A551" s="80">
        <v>540</v>
      </c>
      <c r="B551" s="81" t="s">
        <v>682</v>
      </c>
      <c r="C551" s="87" t="s">
        <v>134</v>
      </c>
      <c r="D551" s="87" t="s">
        <v>83</v>
      </c>
      <c r="E551" s="87" t="s">
        <v>47</v>
      </c>
    </row>
    <row r="552" spans="1:5" ht="18">
      <c r="A552" s="80">
        <v>541</v>
      </c>
      <c r="B552" s="81" t="s">
        <v>683</v>
      </c>
      <c r="C552" s="87" t="s">
        <v>134</v>
      </c>
      <c r="D552" s="87" t="s">
        <v>83</v>
      </c>
      <c r="E552" s="87" t="s">
        <v>47</v>
      </c>
    </row>
    <row r="553" spans="1:5" ht="18">
      <c r="A553" s="80">
        <v>542</v>
      </c>
      <c r="B553" s="81" t="s">
        <v>684</v>
      </c>
      <c r="C553" s="87" t="s">
        <v>134</v>
      </c>
      <c r="D553" s="87" t="s">
        <v>83</v>
      </c>
      <c r="E553" s="87" t="s">
        <v>47</v>
      </c>
    </row>
    <row r="554" spans="1:5" ht="18">
      <c r="A554" s="80">
        <v>543</v>
      </c>
      <c r="B554" s="81" t="s">
        <v>685</v>
      </c>
      <c r="C554" s="87" t="s">
        <v>134</v>
      </c>
      <c r="D554" s="87" t="s">
        <v>85</v>
      </c>
      <c r="E554" s="87" t="s">
        <v>47</v>
      </c>
    </row>
    <row r="555" spans="1:5" ht="18">
      <c r="A555" s="80">
        <v>544</v>
      </c>
      <c r="B555" s="81" t="s">
        <v>686</v>
      </c>
      <c r="C555" s="87" t="s">
        <v>134</v>
      </c>
      <c r="D555" s="87" t="s">
        <v>85</v>
      </c>
      <c r="E555" s="87" t="s">
        <v>16</v>
      </c>
    </row>
    <row r="556" spans="1:5" ht="18">
      <c r="A556" s="80">
        <v>545</v>
      </c>
      <c r="B556" s="81" t="s">
        <v>687</v>
      </c>
      <c r="C556" s="87" t="s">
        <v>134</v>
      </c>
      <c r="D556" s="87" t="s">
        <v>83</v>
      </c>
      <c r="E556" s="87" t="s">
        <v>16</v>
      </c>
    </row>
    <row r="557" spans="1:5" ht="18">
      <c r="A557" s="80">
        <v>546</v>
      </c>
      <c r="B557" s="81" t="s">
        <v>688</v>
      </c>
      <c r="C557" s="87" t="s">
        <v>134</v>
      </c>
      <c r="D557" s="87" t="s">
        <v>85</v>
      </c>
      <c r="E557" s="87" t="s">
        <v>16</v>
      </c>
    </row>
    <row r="558" spans="1:5" ht="18">
      <c r="A558" s="80">
        <v>547</v>
      </c>
      <c r="B558" s="81" t="s">
        <v>689</v>
      </c>
      <c r="C558" s="87" t="s">
        <v>134</v>
      </c>
      <c r="D558" s="87" t="s">
        <v>85</v>
      </c>
      <c r="E558" s="87" t="s">
        <v>16</v>
      </c>
    </row>
    <row r="559" spans="1:5" ht="18">
      <c r="A559" s="80">
        <v>548</v>
      </c>
      <c r="B559" s="81" t="s">
        <v>690</v>
      </c>
      <c r="C559" s="87" t="s">
        <v>134</v>
      </c>
      <c r="D559" s="87" t="s">
        <v>83</v>
      </c>
      <c r="E559" s="87" t="s">
        <v>16</v>
      </c>
    </row>
    <row r="560" spans="1:5" ht="18">
      <c r="A560" s="80">
        <v>549</v>
      </c>
      <c r="B560" s="81" t="s">
        <v>691</v>
      </c>
      <c r="C560" s="87" t="s">
        <v>134</v>
      </c>
      <c r="D560" s="87" t="s">
        <v>83</v>
      </c>
      <c r="E560" s="87" t="s">
        <v>16</v>
      </c>
    </row>
    <row r="561" spans="1:5" ht="18">
      <c r="A561" s="80">
        <v>550</v>
      </c>
      <c r="B561" s="81" t="s">
        <v>692</v>
      </c>
      <c r="C561" s="87" t="s">
        <v>134</v>
      </c>
      <c r="D561" s="87" t="s">
        <v>83</v>
      </c>
      <c r="E561" s="87" t="s">
        <v>16</v>
      </c>
    </row>
    <row r="562" spans="1:5" ht="18">
      <c r="A562" s="80">
        <v>551</v>
      </c>
      <c r="B562" s="81" t="s">
        <v>392</v>
      </c>
      <c r="C562" s="87" t="s">
        <v>134</v>
      </c>
      <c r="D562" s="87" t="s">
        <v>83</v>
      </c>
      <c r="E562" s="87" t="s">
        <v>16</v>
      </c>
    </row>
    <row r="563" spans="1:5" ht="18">
      <c r="A563" s="80">
        <v>552</v>
      </c>
      <c r="B563" s="81" t="s">
        <v>693</v>
      </c>
      <c r="C563" s="87" t="s">
        <v>134</v>
      </c>
      <c r="D563" s="87" t="s">
        <v>85</v>
      </c>
      <c r="E563" s="87" t="s">
        <v>16</v>
      </c>
    </row>
    <row r="564" spans="1:5" ht="18">
      <c r="A564" s="80">
        <v>553</v>
      </c>
      <c r="B564" s="81" t="s">
        <v>694</v>
      </c>
      <c r="C564" s="87" t="s">
        <v>134</v>
      </c>
      <c r="D564" s="87" t="s">
        <v>83</v>
      </c>
      <c r="E564" s="87" t="s">
        <v>16</v>
      </c>
    </row>
    <row r="565" spans="1:5" ht="18">
      <c r="A565" s="80">
        <v>554</v>
      </c>
      <c r="B565" s="81" t="s">
        <v>695</v>
      </c>
      <c r="C565" s="87" t="s">
        <v>134</v>
      </c>
      <c r="D565" s="87" t="s">
        <v>83</v>
      </c>
      <c r="E565" s="87" t="s">
        <v>47</v>
      </c>
    </row>
    <row r="566" spans="1:5" ht="18">
      <c r="A566" s="80">
        <v>555</v>
      </c>
      <c r="B566" s="81" t="s">
        <v>696</v>
      </c>
      <c r="C566" s="87" t="s">
        <v>134</v>
      </c>
      <c r="D566" s="87" t="s">
        <v>83</v>
      </c>
      <c r="E566" s="87" t="s">
        <v>47</v>
      </c>
    </row>
    <row r="567" spans="1:5" ht="18">
      <c r="A567" s="80">
        <v>556</v>
      </c>
      <c r="B567" s="81" t="s">
        <v>697</v>
      </c>
      <c r="C567" s="87" t="s">
        <v>134</v>
      </c>
      <c r="D567" s="87" t="s">
        <v>85</v>
      </c>
      <c r="E567" s="87" t="s">
        <v>47</v>
      </c>
    </row>
  </sheetData>
  <sortState ref="J4:K17">
    <sortCondition ref="K4:K17"/>
    <sortCondition descending="1" ref="J4:J17"/>
  </sortState>
  <mergeCells count="9">
    <mergeCell ref="A10:B11"/>
    <mergeCell ref="J10:K11"/>
    <mergeCell ref="L7:P7"/>
    <mergeCell ref="A1:D1"/>
    <mergeCell ref="E1:L1"/>
    <mergeCell ref="L3:P3"/>
    <mergeCell ref="L4:P4"/>
    <mergeCell ref="L5:P5"/>
    <mergeCell ref="L6:P6"/>
  </mergeCells>
  <phoneticPr fontId="54" type="noConversion"/>
  <dataValidations count="1">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C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C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C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C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C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C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C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C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C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C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C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C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C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C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formula1>$E$4:$E$57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vt:i4>
      </vt:variant>
      <vt:variant>
        <vt:lpstr>نطاقات تمت تسميتها</vt:lpstr>
      </vt:variant>
      <vt:variant>
        <vt:i4>2</vt:i4>
      </vt:variant>
    </vt:vector>
  </HeadingPairs>
  <TitlesOfParts>
    <vt:vector size="4" baseType="lpstr">
      <vt:lpstr>19</vt:lpstr>
      <vt:lpstr>معلومات</vt:lpstr>
      <vt:lpstr>class</vt:lpstr>
      <vt:lpstr>'19'!Print_Area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houari edu</dc:creator>
  <cp:lastModifiedBy>الصاري</cp:lastModifiedBy>
  <cp:lastPrinted>2024-05-20T07:45:31Z</cp:lastPrinted>
  <dcterms:created xsi:type="dcterms:W3CDTF">2020-12-27T07:20:25Z</dcterms:created>
  <dcterms:modified xsi:type="dcterms:W3CDTF">2025-01-07T12:54:22Z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