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1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akheet\Desktop\gpt\"/>
    </mc:Choice>
  </mc:AlternateContent>
  <xr:revisionPtr revIDLastSave="0" documentId="13_ncr:1_{E5FDC9E2-1D35-4DA7-917F-93C6708853AF}" xr6:coauthVersionLast="47" xr6:coauthVersionMax="47" xr10:uidLastSave="{00000000-0000-0000-0000-000000000000}"/>
  <bookViews>
    <workbookView xWindow="-120" yWindow="-120" windowWidth="29040" windowHeight="15720" xr2:uid="{315E1278-3E81-4418-8011-D6E0B43C7871}"/>
  </bookViews>
  <sheets>
    <sheet name="التحليلى" sheetId="1" r:id="rId1"/>
  </sheets>
  <definedNames>
    <definedName name="_xlnm._FilterDatabase" localSheetId="0" hidden="1">التحليلى!$A$7:$BB$125</definedName>
    <definedName name="_xlnm.Print_Area" localSheetId="0">التحليلى!$A$1:$AZ$126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X126" i="1" l="1"/>
  <c r="AW126" i="1"/>
  <c r="AV126" i="1"/>
  <c r="AT126" i="1"/>
  <c r="AQ126" i="1"/>
  <c r="AQ5" i="1" s="1"/>
  <c r="AP126" i="1"/>
  <c r="AO126" i="1"/>
  <c r="AM126" i="1"/>
  <c r="AL126" i="1"/>
  <c r="AI126" i="1"/>
  <c r="AF126" i="1"/>
  <c r="AE126" i="1"/>
  <c r="AD126" i="1"/>
  <c r="AC126" i="1"/>
  <c r="AB126" i="1"/>
  <c r="AA126" i="1"/>
  <c r="Z126" i="1"/>
  <c r="Z6" i="1" s="1"/>
  <c r="Z5" i="1" s="1"/>
  <c r="Y126" i="1"/>
  <c r="X126" i="1"/>
  <c r="W126" i="1"/>
  <c r="V126" i="1"/>
  <c r="T126" i="1"/>
  <c r="S126" i="1"/>
  <c r="S6" i="1" s="1"/>
  <c r="S5" i="1" s="1"/>
  <c r="Q126" i="1"/>
  <c r="P126" i="1"/>
  <c r="O126" i="1"/>
  <c r="N126" i="1"/>
  <c r="AH126" i="1" s="1"/>
  <c r="AJ126" i="1" s="1"/>
  <c r="M126" i="1"/>
  <c r="U126" i="1" s="1"/>
  <c r="AN126" i="1" s="1"/>
  <c r="AN5" i="1" s="1"/>
  <c r="L126" i="1"/>
  <c r="AR126" i="1"/>
  <c r="AR5" i="1" s="1"/>
  <c r="AY125" i="1"/>
  <c r="AZ125" i="1" s="1"/>
  <c r="AN125" i="1"/>
  <c r="AS125" i="1" s="1"/>
  <c r="AG125" i="1"/>
  <c r="AK125" i="1" s="1"/>
  <c r="AY124" i="1"/>
  <c r="AZ124" i="1" s="1"/>
  <c r="AN124" i="1"/>
  <c r="AS124" i="1" s="1"/>
  <c r="AG124" i="1"/>
  <c r="AK124" i="1" s="1"/>
  <c r="AY123" i="1"/>
  <c r="AZ123" i="1" s="1"/>
  <c r="AN123" i="1"/>
  <c r="AS123" i="1" s="1"/>
  <c r="AG123" i="1"/>
  <c r="AK123" i="1" s="1"/>
  <c r="AY122" i="1"/>
  <c r="AZ122" i="1" s="1"/>
  <c r="AN122" i="1"/>
  <c r="AS122" i="1" s="1"/>
  <c r="AG122" i="1"/>
  <c r="AK122" i="1" s="1"/>
  <c r="AY121" i="1"/>
  <c r="AZ121" i="1" s="1"/>
  <c r="AN121" i="1"/>
  <c r="AS121" i="1" s="1"/>
  <c r="AG121" i="1"/>
  <c r="AK121" i="1" s="1"/>
  <c r="AY120" i="1"/>
  <c r="AZ120" i="1" s="1"/>
  <c r="AN120" i="1"/>
  <c r="AS120" i="1" s="1"/>
  <c r="AG120" i="1"/>
  <c r="AK120" i="1" s="1"/>
  <c r="AY119" i="1"/>
  <c r="AZ119" i="1" s="1"/>
  <c r="AN119" i="1"/>
  <c r="AS119" i="1" s="1"/>
  <c r="AG119" i="1"/>
  <c r="AK119" i="1" s="1"/>
  <c r="AY118" i="1"/>
  <c r="AZ118" i="1" s="1"/>
  <c r="AN118" i="1"/>
  <c r="AS118" i="1" s="1"/>
  <c r="AG118" i="1"/>
  <c r="AK118" i="1" s="1"/>
  <c r="AY117" i="1"/>
  <c r="AZ117" i="1" s="1"/>
  <c r="AN117" i="1"/>
  <c r="AS117" i="1" s="1"/>
  <c r="AG117" i="1"/>
  <c r="AK117" i="1" s="1"/>
  <c r="AY116" i="1"/>
  <c r="AZ116" i="1" s="1"/>
  <c r="AN116" i="1"/>
  <c r="AS116" i="1" s="1"/>
  <c r="AG116" i="1"/>
  <c r="AK116" i="1" s="1"/>
  <c r="AY115" i="1"/>
  <c r="AZ115" i="1" s="1"/>
  <c r="AN115" i="1"/>
  <c r="AS115" i="1" s="1"/>
  <c r="AG115" i="1"/>
  <c r="AK115" i="1" s="1"/>
  <c r="AY114" i="1"/>
  <c r="AZ114" i="1" s="1"/>
  <c r="AN114" i="1"/>
  <c r="AS114" i="1" s="1"/>
  <c r="AG114" i="1"/>
  <c r="AK114" i="1" s="1"/>
  <c r="AY113" i="1"/>
  <c r="AZ113" i="1" s="1"/>
  <c r="AN113" i="1"/>
  <c r="AS113" i="1" s="1"/>
  <c r="AG113" i="1"/>
  <c r="AK113" i="1" s="1"/>
  <c r="AY112" i="1"/>
  <c r="AZ112" i="1" s="1"/>
  <c r="AN112" i="1"/>
  <c r="AS112" i="1" s="1"/>
  <c r="AG112" i="1"/>
  <c r="AK112" i="1" s="1"/>
  <c r="AY111" i="1"/>
  <c r="AZ111" i="1" s="1"/>
  <c r="AN111" i="1"/>
  <c r="AS111" i="1" s="1"/>
  <c r="AG111" i="1"/>
  <c r="AK111" i="1" s="1"/>
  <c r="AY110" i="1"/>
  <c r="AZ110" i="1" s="1"/>
  <c r="AN110" i="1"/>
  <c r="AS110" i="1" s="1"/>
  <c r="AG110" i="1"/>
  <c r="AK110" i="1" s="1"/>
  <c r="AY109" i="1"/>
  <c r="AZ109" i="1" s="1"/>
  <c r="AN109" i="1"/>
  <c r="AS109" i="1" s="1"/>
  <c r="AG109" i="1"/>
  <c r="AK109" i="1" s="1"/>
  <c r="AY108" i="1"/>
  <c r="AZ108" i="1" s="1"/>
  <c r="AN108" i="1"/>
  <c r="AS108" i="1" s="1"/>
  <c r="AG108" i="1"/>
  <c r="AK108" i="1" s="1"/>
  <c r="AY107" i="1"/>
  <c r="AZ107" i="1" s="1"/>
  <c r="AN107" i="1"/>
  <c r="AS107" i="1" s="1"/>
  <c r="AG107" i="1"/>
  <c r="AK107" i="1" s="1"/>
  <c r="AY106" i="1"/>
  <c r="AZ106" i="1" s="1"/>
  <c r="AN106" i="1"/>
  <c r="AS106" i="1" s="1"/>
  <c r="AG106" i="1"/>
  <c r="AK106" i="1" s="1"/>
  <c r="AY105" i="1"/>
  <c r="AZ105" i="1" s="1"/>
  <c r="AN105" i="1"/>
  <c r="AS105" i="1" s="1"/>
  <c r="AG105" i="1"/>
  <c r="AK105" i="1" s="1"/>
  <c r="AY104" i="1"/>
  <c r="AZ104" i="1" s="1"/>
  <c r="AN104" i="1"/>
  <c r="AS104" i="1" s="1"/>
  <c r="AG104" i="1"/>
  <c r="AK104" i="1" s="1"/>
  <c r="AY103" i="1"/>
  <c r="AZ103" i="1" s="1"/>
  <c r="AN103" i="1"/>
  <c r="AS103" i="1" s="1"/>
  <c r="AG103" i="1"/>
  <c r="AK103" i="1" s="1"/>
  <c r="AY102" i="1"/>
  <c r="AZ102" i="1" s="1"/>
  <c r="AN102" i="1"/>
  <c r="AS102" i="1" s="1"/>
  <c r="AG102" i="1"/>
  <c r="AK102" i="1" s="1"/>
  <c r="AY101" i="1"/>
  <c r="AZ101" i="1" s="1"/>
  <c r="AN101" i="1"/>
  <c r="AS101" i="1" s="1"/>
  <c r="AG101" i="1"/>
  <c r="AK101" i="1" s="1"/>
  <c r="AY100" i="1"/>
  <c r="AZ100" i="1" s="1"/>
  <c r="AN100" i="1"/>
  <c r="AS100" i="1" s="1"/>
  <c r="AG100" i="1"/>
  <c r="AK100" i="1" s="1"/>
  <c r="AY99" i="1"/>
  <c r="AZ99" i="1" s="1"/>
  <c r="AN99" i="1"/>
  <c r="AS99" i="1" s="1"/>
  <c r="AG99" i="1"/>
  <c r="AK99" i="1" s="1"/>
  <c r="AY98" i="1"/>
  <c r="AZ98" i="1" s="1"/>
  <c r="AN98" i="1"/>
  <c r="AS98" i="1" s="1"/>
  <c r="AG98" i="1"/>
  <c r="AK98" i="1" s="1"/>
  <c r="AY97" i="1"/>
  <c r="AZ97" i="1" s="1"/>
  <c r="AN97" i="1"/>
  <c r="AS97" i="1" s="1"/>
  <c r="AG97" i="1"/>
  <c r="AK97" i="1" s="1"/>
  <c r="AY96" i="1"/>
  <c r="AZ96" i="1" s="1"/>
  <c r="AN96" i="1"/>
  <c r="AS96" i="1" s="1"/>
  <c r="AG96" i="1"/>
  <c r="AK96" i="1" s="1"/>
  <c r="AY95" i="1"/>
  <c r="AZ95" i="1" s="1"/>
  <c r="AN95" i="1"/>
  <c r="AS95" i="1" s="1"/>
  <c r="AG95" i="1"/>
  <c r="AK95" i="1" s="1"/>
  <c r="AY94" i="1"/>
  <c r="AZ94" i="1" s="1"/>
  <c r="AN94" i="1"/>
  <c r="AS94" i="1" s="1"/>
  <c r="AG94" i="1"/>
  <c r="AK94" i="1" s="1"/>
  <c r="AY93" i="1"/>
  <c r="AZ93" i="1" s="1"/>
  <c r="AN93" i="1"/>
  <c r="AS93" i="1" s="1"/>
  <c r="AG93" i="1"/>
  <c r="AK93" i="1" s="1"/>
  <c r="AY92" i="1"/>
  <c r="AZ92" i="1" s="1"/>
  <c r="AN92" i="1"/>
  <c r="AS92" i="1" s="1"/>
  <c r="AG92" i="1"/>
  <c r="AK92" i="1" s="1"/>
  <c r="AY91" i="1"/>
  <c r="AZ91" i="1" s="1"/>
  <c r="AN91" i="1"/>
  <c r="AS91" i="1" s="1"/>
  <c r="AG91" i="1"/>
  <c r="AK91" i="1" s="1"/>
  <c r="AY90" i="1"/>
  <c r="AZ90" i="1" s="1"/>
  <c r="AN90" i="1"/>
  <c r="AS90" i="1" s="1"/>
  <c r="AG90" i="1"/>
  <c r="AK90" i="1" s="1"/>
  <c r="AY89" i="1"/>
  <c r="AZ89" i="1" s="1"/>
  <c r="AN89" i="1"/>
  <c r="AS89" i="1" s="1"/>
  <c r="AG89" i="1"/>
  <c r="AK89" i="1" s="1"/>
  <c r="AY88" i="1"/>
  <c r="AZ88" i="1" s="1"/>
  <c r="AN88" i="1"/>
  <c r="AS88" i="1" s="1"/>
  <c r="AG88" i="1"/>
  <c r="AK88" i="1" s="1"/>
  <c r="AY87" i="1"/>
  <c r="AZ87" i="1" s="1"/>
  <c r="AN87" i="1"/>
  <c r="AS87" i="1" s="1"/>
  <c r="AG87" i="1"/>
  <c r="AK87" i="1" s="1"/>
  <c r="AY86" i="1"/>
  <c r="AZ86" i="1" s="1"/>
  <c r="AN86" i="1"/>
  <c r="AS86" i="1" s="1"/>
  <c r="AG86" i="1"/>
  <c r="AK86" i="1" s="1"/>
  <c r="AY85" i="1"/>
  <c r="AZ85" i="1" s="1"/>
  <c r="AN85" i="1"/>
  <c r="AS85" i="1" s="1"/>
  <c r="AG85" i="1"/>
  <c r="AK85" i="1" s="1"/>
  <c r="AY84" i="1"/>
  <c r="AZ84" i="1" s="1"/>
  <c r="AN84" i="1"/>
  <c r="AS84" i="1" s="1"/>
  <c r="AG84" i="1"/>
  <c r="AK84" i="1" s="1"/>
  <c r="AY83" i="1"/>
  <c r="AZ83" i="1" s="1"/>
  <c r="AN83" i="1"/>
  <c r="AS83" i="1" s="1"/>
  <c r="AG83" i="1"/>
  <c r="AK83" i="1" s="1"/>
  <c r="AY82" i="1"/>
  <c r="AZ82" i="1" s="1"/>
  <c r="AN82" i="1"/>
  <c r="AS82" i="1" s="1"/>
  <c r="AG82" i="1"/>
  <c r="AK82" i="1" s="1"/>
  <c r="AY81" i="1"/>
  <c r="AZ81" i="1" s="1"/>
  <c r="AN81" i="1"/>
  <c r="AS81" i="1" s="1"/>
  <c r="AG81" i="1"/>
  <c r="AK81" i="1" s="1"/>
  <c r="AY80" i="1"/>
  <c r="AZ80" i="1" s="1"/>
  <c r="AN80" i="1"/>
  <c r="AS80" i="1" s="1"/>
  <c r="AG80" i="1"/>
  <c r="AK80" i="1" s="1"/>
  <c r="AY79" i="1"/>
  <c r="AZ79" i="1" s="1"/>
  <c r="AN79" i="1"/>
  <c r="AS79" i="1" s="1"/>
  <c r="AG79" i="1"/>
  <c r="AK79" i="1" s="1"/>
  <c r="AY78" i="1"/>
  <c r="AZ78" i="1" s="1"/>
  <c r="AN78" i="1"/>
  <c r="AS78" i="1" s="1"/>
  <c r="AG78" i="1"/>
  <c r="AK78" i="1" s="1"/>
  <c r="AY77" i="1"/>
  <c r="AZ77" i="1" s="1"/>
  <c r="AN77" i="1"/>
  <c r="AS77" i="1" s="1"/>
  <c r="AG77" i="1"/>
  <c r="AK77" i="1" s="1"/>
  <c r="AY76" i="1"/>
  <c r="AZ76" i="1" s="1"/>
  <c r="AN76" i="1"/>
  <c r="AS76" i="1" s="1"/>
  <c r="AG76" i="1"/>
  <c r="AK76" i="1" s="1"/>
  <c r="AY75" i="1"/>
  <c r="AZ75" i="1" s="1"/>
  <c r="AN75" i="1"/>
  <c r="AS75" i="1" s="1"/>
  <c r="AG75" i="1"/>
  <c r="AK75" i="1" s="1"/>
  <c r="AY74" i="1"/>
  <c r="AZ74" i="1" s="1"/>
  <c r="AN74" i="1"/>
  <c r="AS74" i="1" s="1"/>
  <c r="AG74" i="1"/>
  <c r="AK74" i="1" s="1"/>
  <c r="AY73" i="1"/>
  <c r="AZ73" i="1" s="1"/>
  <c r="AN73" i="1"/>
  <c r="AS73" i="1" s="1"/>
  <c r="AG73" i="1"/>
  <c r="AK73" i="1" s="1"/>
  <c r="AY72" i="1"/>
  <c r="AZ72" i="1" s="1"/>
  <c r="AN72" i="1"/>
  <c r="AS72" i="1" s="1"/>
  <c r="AG72" i="1"/>
  <c r="AK72" i="1" s="1"/>
  <c r="AY71" i="1"/>
  <c r="AZ71" i="1" s="1"/>
  <c r="AN71" i="1"/>
  <c r="AS71" i="1" s="1"/>
  <c r="AG71" i="1"/>
  <c r="AK71" i="1" s="1"/>
  <c r="AY70" i="1"/>
  <c r="AZ70" i="1" s="1"/>
  <c r="AN70" i="1"/>
  <c r="AS70" i="1" s="1"/>
  <c r="AG70" i="1"/>
  <c r="AK70" i="1" s="1"/>
  <c r="AY69" i="1"/>
  <c r="AZ69" i="1" s="1"/>
  <c r="AS69" i="1"/>
  <c r="AN69" i="1"/>
  <c r="AG69" i="1"/>
  <c r="AK69" i="1" s="1"/>
  <c r="AY68" i="1"/>
  <c r="AZ68" i="1" s="1"/>
  <c r="AN68" i="1"/>
  <c r="AS68" i="1" s="1"/>
  <c r="AG68" i="1"/>
  <c r="AK68" i="1" s="1"/>
  <c r="AY67" i="1"/>
  <c r="AZ67" i="1" s="1"/>
  <c r="AN67" i="1"/>
  <c r="AS67" i="1" s="1"/>
  <c r="AG67" i="1"/>
  <c r="AK67" i="1" s="1"/>
  <c r="AY66" i="1"/>
  <c r="AZ66" i="1" s="1"/>
  <c r="AN66" i="1"/>
  <c r="AS66" i="1" s="1"/>
  <c r="AG66" i="1"/>
  <c r="AK66" i="1" s="1"/>
  <c r="AY65" i="1"/>
  <c r="AZ65" i="1" s="1"/>
  <c r="AN65" i="1"/>
  <c r="AS65" i="1" s="1"/>
  <c r="AG65" i="1"/>
  <c r="AK65" i="1" s="1"/>
  <c r="AY64" i="1"/>
  <c r="AZ64" i="1" s="1"/>
  <c r="AN64" i="1"/>
  <c r="AS64" i="1" s="1"/>
  <c r="AG64" i="1"/>
  <c r="AK64" i="1" s="1"/>
  <c r="AY63" i="1"/>
  <c r="AZ63" i="1" s="1"/>
  <c r="AN63" i="1"/>
  <c r="AS63" i="1" s="1"/>
  <c r="AG63" i="1"/>
  <c r="AK63" i="1" s="1"/>
  <c r="AY62" i="1"/>
  <c r="AZ62" i="1" s="1"/>
  <c r="AN62" i="1"/>
  <c r="AS62" i="1" s="1"/>
  <c r="AG62" i="1"/>
  <c r="AK62" i="1" s="1"/>
  <c r="AY61" i="1"/>
  <c r="AZ61" i="1" s="1"/>
  <c r="AN61" i="1"/>
  <c r="AS61" i="1" s="1"/>
  <c r="AG61" i="1"/>
  <c r="AK61" i="1" s="1"/>
  <c r="AY60" i="1"/>
  <c r="AZ60" i="1" s="1"/>
  <c r="AS60" i="1"/>
  <c r="AN60" i="1"/>
  <c r="AG60" i="1"/>
  <c r="AK60" i="1" s="1"/>
  <c r="AY59" i="1"/>
  <c r="AZ59" i="1" s="1"/>
  <c r="AN59" i="1"/>
  <c r="AS59" i="1" s="1"/>
  <c r="AG59" i="1"/>
  <c r="AK59" i="1" s="1"/>
  <c r="AY58" i="1"/>
  <c r="AZ58" i="1" s="1"/>
  <c r="AN58" i="1"/>
  <c r="AS58" i="1" s="1"/>
  <c r="AG58" i="1"/>
  <c r="AK58" i="1" s="1"/>
  <c r="AY57" i="1"/>
  <c r="AZ57" i="1" s="1"/>
  <c r="AN57" i="1"/>
  <c r="AS57" i="1" s="1"/>
  <c r="AG57" i="1"/>
  <c r="AK57" i="1" s="1"/>
  <c r="AY56" i="1"/>
  <c r="AZ56" i="1" s="1"/>
  <c r="AN56" i="1"/>
  <c r="AS56" i="1" s="1"/>
  <c r="AG56" i="1"/>
  <c r="AK56" i="1" s="1"/>
  <c r="AY55" i="1"/>
  <c r="AZ55" i="1" s="1"/>
  <c r="AN55" i="1"/>
  <c r="AS55" i="1" s="1"/>
  <c r="AG55" i="1"/>
  <c r="AK55" i="1" s="1"/>
  <c r="AY54" i="1"/>
  <c r="AZ54" i="1" s="1"/>
  <c r="AN54" i="1"/>
  <c r="AS54" i="1" s="1"/>
  <c r="AG54" i="1"/>
  <c r="AK54" i="1" s="1"/>
  <c r="AY53" i="1"/>
  <c r="AZ53" i="1" s="1"/>
  <c r="AN53" i="1"/>
  <c r="AS53" i="1" s="1"/>
  <c r="AG53" i="1"/>
  <c r="AK53" i="1" s="1"/>
  <c r="AY52" i="1"/>
  <c r="AZ52" i="1" s="1"/>
  <c r="AN52" i="1"/>
  <c r="AS52" i="1" s="1"/>
  <c r="AG52" i="1"/>
  <c r="AK52" i="1" s="1"/>
  <c r="AY51" i="1"/>
  <c r="AZ51" i="1" s="1"/>
  <c r="AS51" i="1"/>
  <c r="AN51" i="1"/>
  <c r="AG51" i="1"/>
  <c r="AK51" i="1" s="1"/>
  <c r="AY50" i="1"/>
  <c r="AZ50" i="1" s="1"/>
  <c r="AN50" i="1"/>
  <c r="AS50" i="1" s="1"/>
  <c r="AG50" i="1"/>
  <c r="AK50" i="1" s="1"/>
  <c r="AY49" i="1"/>
  <c r="AZ49" i="1" s="1"/>
  <c r="AN49" i="1"/>
  <c r="AS49" i="1" s="1"/>
  <c r="AG49" i="1"/>
  <c r="AK49" i="1" s="1"/>
  <c r="AY48" i="1"/>
  <c r="AZ48" i="1" s="1"/>
  <c r="AN48" i="1"/>
  <c r="AS48" i="1" s="1"/>
  <c r="AG48" i="1"/>
  <c r="AK48" i="1" s="1"/>
  <c r="AY47" i="1"/>
  <c r="AZ47" i="1" s="1"/>
  <c r="AN47" i="1"/>
  <c r="AS47" i="1" s="1"/>
  <c r="AG47" i="1"/>
  <c r="AK47" i="1" s="1"/>
  <c r="AY46" i="1"/>
  <c r="AZ46" i="1" s="1"/>
  <c r="AN46" i="1"/>
  <c r="AS46" i="1" s="1"/>
  <c r="AG46" i="1"/>
  <c r="AK46" i="1" s="1"/>
  <c r="AY45" i="1"/>
  <c r="AZ45" i="1" s="1"/>
  <c r="AN45" i="1"/>
  <c r="AS45" i="1" s="1"/>
  <c r="AG45" i="1"/>
  <c r="AK45" i="1" s="1"/>
  <c r="AY44" i="1"/>
  <c r="AZ44" i="1" s="1"/>
  <c r="AS44" i="1"/>
  <c r="AN44" i="1"/>
  <c r="AG44" i="1"/>
  <c r="AK44" i="1" s="1"/>
  <c r="AY43" i="1"/>
  <c r="AZ43" i="1" s="1"/>
  <c r="AN43" i="1"/>
  <c r="AS43" i="1" s="1"/>
  <c r="AG43" i="1"/>
  <c r="AK43" i="1" s="1"/>
  <c r="AY42" i="1"/>
  <c r="AZ42" i="1" s="1"/>
  <c r="AN42" i="1"/>
  <c r="AS42" i="1" s="1"/>
  <c r="AG42" i="1"/>
  <c r="AK42" i="1" s="1"/>
  <c r="AY41" i="1"/>
  <c r="AZ41" i="1" s="1"/>
  <c r="AS41" i="1"/>
  <c r="AN41" i="1"/>
  <c r="AG41" i="1"/>
  <c r="AK41" i="1" s="1"/>
  <c r="AY40" i="1"/>
  <c r="AZ40" i="1" s="1"/>
  <c r="AN40" i="1"/>
  <c r="AS40" i="1" s="1"/>
  <c r="AG40" i="1"/>
  <c r="AK40" i="1" s="1"/>
  <c r="AY39" i="1"/>
  <c r="AZ39" i="1" s="1"/>
  <c r="AS39" i="1"/>
  <c r="AN39" i="1"/>
  <c r="AG39" i="1"/>
  <c r="AK39" i="1" s="1"/>
  <c r="AY38" i="1"/>
  <c r="AZ38" i="1" s="1"/>
  <c r="AN38" i="1"/>
  <c r="AS38" i="1" s="1"/>
  <c r="AG38" i="1"/>
  <c r="AK38" i="1" s="1"/>
  <c r="AY37" i="1"/>
  <c r="AZ37" i="1" s="1"/>
  <c r="AN37" i="1"/>
  <c r="AS37" i="1" s="1"/>
  <c r="AG37" i="1"/>
  <c r="AK37" i="1" s="1"/>
  <c r="AY36" i="1"/>
  <c r="AZ36" i="1" s="1"/>
  <c r="AS36" i="1"/>
  <c r="AN36" i="1"/>
  <c r="AG36" i="1"/>
  <c r="AK36" i="1" s="1"/>
  <c r="AY35" i="1"/>
  <c r="AZ35" i="1" s="1"/>
  <c r="AS35" i="1"/>
  <c r="AN35" i="1"/>
  <c r="AG35" i="1"/>
  <c r="AK35" i="1" s="1"/>
  <c r="AY34" i="1"/>
  <c r="AZ34" i="1" s="1"/>
  <c r="AN34" i="1"/>
  <c r="AS34" i="1" s="1"/>
  <c r="AG34" i="1"/>
  <c r="AK34" i="1" s="1"/>
  <c r="AY33" i="1"/>
  <c r="AZ33" i="1" s="1"/>
  <c r="AN33" i="1"/>
  <c r="AS33" i="1" s="1"/>
  <c r="AG33" i="1"/>
  <c r="AK33" i="1" s="1"/>
  <c r="AY32" i="1"/>
  <c r="AZ32" i="1" s="1"/>
  <c r="AN32" i="1"/>
  <c r="AS32" i="1" s="1"/>
  <c r="AG32" i="1"/>
  <c r="AK32" i="1" s="1"/>
  <c r="AY31" i="1"/>
  <c r="AZ31" i="1" s="1"/>
  <c r="AN31" i="1"/>
  <c r="AS31" i="1" s="1"/>
  <c r="AG31" i="1"/>
  <c r="AK31" i="1" s="1"/>
  <c r="AY30" i="1"/>
  <c r="AZ30" i="1" s="1"/>
  <c r="AS30" i="1"/>
  <c r="AN30" i="1"/>
  <c r="AG30" i="1"/>
  <c r="AK30" i="1" s="1"/>
  <c r="AY29" i="1"/>
  <c r="AZ29" i="1" s="1"/>
  <c r="AN29" i="1"/>
  <c r="AS29" i="1" s="1"/>
  <c r="AG29" i="1"/>
  <c r="AK29" i="1" s="1"/>
  <c r="AY28" i="1"/>
  <c r="AZ28" i="1" s="1"/>
  <c r="AN28" i="1"/>
  <c r="AS28" i="1" s="1"/>
  <c r="AG28" i="1"/>
  <c r="AK28" i="1" s="1"/>
  <c r="AY27" i="1"/>
  <c r="AZ27" i="1" s="1"/>
  <c r="AN27" i="1"/>
  <c r="AS27" i="1" s="1"/>
  <c r="AG27" i="1"/>
  <c r="AK27" i="1" s="1"/>
  <c r="AY26" i="1"/>
  <c r="AZ26" i="1" s="1"/>
  <c r="AS26" i="1"/>
  <c r="AN26" i="1"/>
  <c r="AG26" i="1"/>
  <c r="AK26" i="1" s="1"/>
  <c r="AY25" i="1"/>
  <c r="AZ25" i="1" s="1"/>
  <c r="AN25" i="1"/>
  <c r="AS25" i="1" s="1"/>
  <c r="AG25" i="1"/>
  <c r="AK25" i="1" s="1"/>
  <c r="AY24" i="1"/>
  <c r="AZ24" i="1" s="1"/>
  <c r="AN24" i="1"/>
  <c r="AS24" i="1" s="1"/>
  <c r="AG24" i="1"/>
  <c r="AK24" i="1" s="1"/>
  <c r="AY23" i="1"/>
  <c r="AZ23" i="1" s="1"/>
  <c r="AS23" i="1"/>
  <c r="AN23" i="1"/>
  <c r="AG23" i="1"/>
  <c r="AK23" i="1" s="1"/>
  <c r="AY22" i="1"/>
  <c r="AZ22" i="1" s="1"/>
  <c r="AN22" i="1"/>
  <c r="AS22" i="1" s="1"/>
  <c r="AG22" i="1"/>
  <c r="AK22" i="1" s="1"/>
  <c r="AY21" i="1"/>
  <c r="AZ21" i="1" s="1"/>
  <c r="AS21" i="1"/>
  <c r="AN21" i="1"/>
  <c r="AG21" i="1"/>
  <c r="AK21" i="1" s="1"/>
  <c r="AY20" i="1"/>
  <c r="AZ20" i="1" s="1"/>
  <c r="AN20" i="1"/>
  <c r="AS20" i="1" s="1"/>
  <c r="AG20" i="1"/>
  <c r="AK20" i="1" s="1"/>
  <c r="AY19" i="1"/>
  <c r="AZ19" i="1" s="1"/>
  <c r="AN19" i="1"/>
  <c r="AS19" i="1" s="1"/>
  <c r="AG19" i="1"/>
  <c r="AK19" i="1" s="1"/>
  <c r="AY18" i="1"/>
  <c r="AZ18" i="1" s="1"/>
  <c r="AS18" i="1"/>
  <c r="AN18" i="1"/>
  <c r="AG18" i="1"/>
  <c r="AK18" i="1" s="1"/>
  <c r="AY17" i="1"/>
  <c r="AZ17" i="1" s="1"/>
  <c r="AS17" i="1"/>
  <c r="AN17" i="1"/>
  <c r="AG17" i="1"/>
  <c r="AK17" i="1" s="1"/>
  <c r="AY16" i="1"/>
  <c r="AZ16" i="1" s="1"/>
  <c r="AN16" i="1"/>
  <c r="AS16" i="1" s="1"/>
  <c r="AG16" i="1"/>
  <c r="AK16" i="1" s="1"/>
  <c r="AY15" i="1"/>
  <c r="AZ15" i="1" s="1"/>
  <c r="AN15" i="1"/>
  <c r="AS15" i="1" s="1"/>
  <c r="AG15" i="1"/>
  <c r="AK15" i="1" s="1"/>
  <c r="AY14" i="1"/>
  <c r="AZ14" i="1" s="1"/>
  <c r="AN14" i="1"/>
  <c r="AS14" i="1" s="1"/>
  <c r="AG14" i="1"/>
  <c r="AK14" i="1" s="1"/>
  <c r="AY13" i="1"/>
  <c r="AZ13" i="1" s="1"/>
  <c r="AN13" i="1"/>
  <c r="AS13" i="1" s="1"/>
  <c r="AG13" i="1"/>
  <c r="AK13" i="1" s="1"/>
  <c r="AY12" i="1"/>
  <c r="AZ12" i="1" s="1"/>
  <c r="AS12" i="1"/>
  <c r="AN12" i="1"/>
  <c r="AG12" i="1"/>
  <c r="AK12" i="1" s="1"/>
  <c r="AY11" i="1"/>
  <c r="AZ11" i="1" s="1"/>
  <c r="AN11" i="1"/>
  <c r="AS11" i="1" s="1"/>
  <c r="AG11" i="1"/>
  <c r="AK11" i="1" s="1"/>
  <c r="AY10" i="1"/>
  <c r="AZ10" i="1" s="1"/>
  <c r="AN10" i="1"/>
  <c r="AS10" i="1" s="1"/>
  <c r="AG10" i="1"/>
  <c r="AK10" i="1" s="1"/>
  <c r="AY9" i="1"/>
  <c r="AZ9" i="1" s="1"/>
  <c r="AN9" i="1"/>
  <c r="AS9" i="1" s="1"/>
  <c r="AG9" i="1"/>
  <c r="AK9" i="1" s="1"/>
  <c r="AY8" i="1"/>
  <c r="AZ8" i="1" s="1"/>
  <c r="AS8" i="1"/>
  <c r="AN8" i="1"/>
  <c r="AG8" i="1"/>
  <c r="AX6" i="1"/>
  <c r="AX5" i="1" s="1"/>
  <c r="AW6" i="1"/>
  <c r="AV6" i="1"/>
  <c r="AV5" i="1" s="1"/>
  <c r="AH6" i="1"/>
  <c r="AE6" i="1"/>
  <c r="AE5" i="1" s="1"/>
  <c r="AD6" i="1"/>
  <c r="AD5" i="1" s="1"/>
  <c r="AC6" i="1"/>
  <c r="AC5" i="1" s="1"/>
  <c r="AB6" i="1"/>
  <c r="AB5" i="1" s="1"/>
  <c r="AA6" i="1"/>
  <c r="AA5" i="1" s="1"/>
  <c r="Y6" i="1"/>
  <c r="Y5" i="1" s="1"/>
  <c r="X6" i="1"/>
  <c r="X5" i="1" s="1"/>
  <c r="W6" i="1"/>
  <c r="W5" i="1" s="1"/>
  <c r="V6" i="1"/>
  <c r="V5" i="1" s="1"/>
  <c r="T6" i="1"/>
  <c r="M6" i="1"/>
  <c r="G6" i="1" s="1"/>
  <c r="L6" i="1"/>
  <c r="L5" i="1" s="1"/>
  <c r="AW5" i="1"/>
  <c r="AT5" i="1"/>
  <c r="AP5" i="1"/>
  <c r="AO5" i="1"/>
  <c r="AM5" i="1"/>
  <c r="AJ5" i="1"/>
  <c r="AI5" i="1"/>
  <c r="AH5" i="1"/>
  <c r="AF5" i="1"/>
  <c r="T5" i="1"/>
  <c r="Q5" i="1"/>
  <c r="P5" i="1"/>
  <c r="O5" i="1"/>
  <c r="N5" i="1"/>
  <c r="AI3" i="1"/>
  <c r="R126" i="1" l="1"/>
  <c r="R6" i="1" s="1"/>
  <c r="R5" i="1" s="1"/>
  <c r="K5" i="1"/>
  <c r="U6" i="1"/>
  <c r="U5" i="1" s="1"/>
  <c r="BA5" i="1"/>
  <c r="AG126" i="1"/>
  <c r="AU126" i="1" s="1"/>
  <c r="AY126" i="1" s="1"/>
  <c r="AZ126" i="1" s="1"/>
  <c r="AZ6" i="1" s="1"/>
  <c r="AL6" i="1" s="1"/>
  <c r="M5" i="1"/>
  <c r="AK8" i="1"/>
  <c r="AS126" i="1"/>
  <c r="AS6" i="1" s="1"/>
  <c r="AS5" i="1" s="1"/>
  <c r="AU6" i="1" l="1"/>
  <c r="AU5" i="1" s="1"/>
  <c r="AK126" i="1"/>
  <c r="AK6" i="1" s="1"/>
  <c r="AK5" i="1" s="1"/>
  <c r="K6" i="1"/>
  <c r="AY6" i="1"/>
  <c r="AY5" i="1" s="1"/>
  <c r="AZ5" i="1"/>
  <c r="AG6" i="1"/>
  <c r="AG5" i="1" s="1"/>
  <c r="BA4" i="1"/>
  <c r="AL5" i="1"/>
  <c r="A6" i="1"/>
</calcChain>
</file>

<file path=xl/sharedStrings.xml><?xml version="1.0" encoding="utf-8"?>
<sst xmlns="http://schemas.openxmlformats.org/spreadsheetml/2006/main" count="775" uniqueCount="215">
  <si>
    <t>شركة الإسكندرية للإنشاءات</t>
  </si>
  <si>
    <t>مشروع مدينتي 6</t>
  </si>
  <si>
    <t>بيان أرصدة أعمال مقاولو مدينتى  "عمارات المرحلة السادسة - B7 " عن عام 2025</t>
  </si>
  <si>
    <t>2*</t>
  </si>
  <si>
    <t>الرصيد</t>
  </si>
  <si>
    <t>اجمالى الاعمال</t>
  </si>
  <si>
    <t>كود المقاول</t>
  </si>
  <si>
    <t>الحركة</t>
  </si>
  <si>
    <t>إسم المقــــــاول / المورد</t>
  </si>
  <si>
    <t>النوع</t>
  </si>
  <si>
    <t>القطاع</t>
  </si>
  <si>
    <t>المشروع</t>
  </si>
  <si>
    <t>بند الأعمال</t>
  </si>
  <si>
    <t>توصيف البند</t>
  </si>
  <si>
    <t>طبيعة المستخلص</t>
  </si>
  <si>
    <t>رقم المستخلص</t>
  </si>
  <si>
    <t>تاريخ المستخلص</t>
  </si>
  <si>
    <t>القيمه التعاقديه</t>
  </si>
  <si>
    <t>الاعمال الحالية</t>
  </si>
  <si>
    <t>ضريبه مضافه 5%</t>
  </si>
  <si>
    <t>ضريبه مضافه 10%</t>
  </si>
  <si>
    <t>ضريبه مضافه 14%</t>
  </si>
  <si>
    <t>ضريبه مضافه 14%مؤجله شهر نوفمبر 2018</t>
  </si>
  <si>
    <t>ضرائب ودمغات</t>
  </si>
  <si>
    <t>دفعات نقدية</t>
  </si>
  <si>
    <t>دفعات بشيكات</t>
  </si>
  <si>
    <t>تأمين أعمال 5%</t>
  </si>
  <si>
    <t xml:space="preserve">تامين اعمال نهائي </t>
  </si>
  <si>
    <t>هالك اعمال</t>
  </si>
  <si>
    <t>صرف مخازن</t>
  </si>
  <si>
    <t>خصومات</t>
  </si>
  <si>
    <t>خصومات شدة معدنية</t>
  </si>
  <si>
    <t>خصومات فرق استهلاك هندسى</t>
  </si>
  <si>
    <t>اعمال بمعرفة 
الشركة</t>
  </si>
  <si>
    <t xml:space="preserve">  تحويلات 
ارصدة</t>
  </si>
  <si>
    <t>الدفعات المقدمة</t>
  </si>
  <si>
    <t xml:space="preserve"> استهلاك الدفعات المقدمة</t>
  </si>
  <si>
    <t>اخرى</t>
  </si>
  <si>
    <t>رصيد الأعمال</t>
  </si>
  <si>
    <t>اجمالي القيمة المضافة</t>
  </si>
  <si>
    <t>المنصرف من القيمة المضافه</t>
  </si>
  <si>
    <t>رصيد القيمة المضافة</t>
  </si>
  <si>
    <t>رصيد الاعمال بعد القيمة المضافة</t>
  </si>
  <si>
    <t>ملاحـــــــــظات</t>
  </si>
  <si>
    <t>حجم اعمال التوريد والتركيب 5% خلال الشهر</t>
  </si>
  <si>
    <t>تأمين بالمستخلص</t>
  </si>
  <si>
    <t>دفعات شيكات</t>
  </si>
  <si>
    <t>اقفال رصيد تامين</t>
  </si>
  <si>
    <t>رصيد التأمين</t>
  </si>
  <si>
    <t>ملاحـــــظات</t>
  </si>
  <si>
    <t>الرصيد قبل التعليه</t>
  </si>
  <si>
    <t>تعليه ضريبة مبيعات / عدم تقديم خطاب ضمان / تأمينات اجتماعية</t>
  </si>
  <si>
    <t>تعليه تنفيذ</t>
  </si>
  <si>
    <t>تعلية استهلاك هندسى</t>
  </si>
  <si>
    <t>الرصيد بعد التعليه بدون القيمة المضافة</t>
  </si>
  <si>
    <t>رصيد الاعمال بعد التعلية والقيمة المضافة</t>
  </si>
  <si>
    <t>ملاحظات***</t>
  </si>
  <si>
    <t>ملاحظات ( 2 )</t>
  </si>
  <si>
    <t>ياسر محمد محمود علام</t>
  </si>
  <si>
    <t>مقاول</t>
  </si>
  <si>
    <t>مدينتى 6</t>
  </si>
  <si>
    <t>مركزية</t>
  </si>
  <si>
    <t>ايجار ميكروباص</t>
  </si>
  <si>
    <t>جارى</t>
  </si>
  <si>
    <t>عبدالنبى طلب عساف حسين</t>
  </si>
  <si>
    <t>عمارات B7</t>
  </si>
  <si>
    <t>نجاره مسلحه</t>
  </si>
  <si>
    <t>ختامى</t>
  </si>
  <si>
    <t>امجد مختارعبدالعزيز الشيخ</t>
  </si>
  <si>
    <t>ايجار دبابه</t>
  </si>
  <si>
    <t>متوقف</t>
  </si>
  <si>
    <t>حمدى عبدالرؤف ابراهيم ناصف</t>
  </si>
  <si>
    <t>ايجار جرار ومقطورة</t>
  </si>
  <si>
    <t>عبدالفتاح كامل عبدالمالك احمد</t>
  </si>
  <si>
    <t>عماله ومقطوعيات</t>
  </si>
  <si>
    <t>محمود محمد عبدالكريم ابراهيم</t>
  </si>
  <si>
    <t>ايجار ونش</t>
  </si>
  <si>
    <t>محمود ابراهيم محمد عبدالرحمن</t>
  </si>
  <si>
    <t>ايجار لودر</t>
  </si>
  <si>
    <t>رجب حمودة عبدالله شاهين</t>
  </si>
  <si>
    <t>ايجار دوبل كابينه</t>
  </si>
  <si>
    <t>الهدى لتأجير السيارات</t>
  </si>
  <si>
    <t>ايجار ملاكى</t>
  </si>
  <si>
    <t>الدسوقى هاشم عزب هاشم</t>
  </si>
  <si>
    <t>ايجار شاسيه</t>
  </si>
  <si>
    <t>هانى فتحى محمد عفيفى</t>
  </si>
  <si>
    <t>اسامة جودة عبدالله زيادة</t>
  </si>
  <si>
    <t>المؤسسة المصرية للمولدات الكهربائية</t>
  </si>
  <si>
    <t>ايجار مولدات</t>
  </si>
  <si>
    <t>حسن حسين السيسى</t>
  </si>
  <si>
    <t>السيد محمد السيد السعيد</t>
  </si>
  <si>
    <t>كامل دسوقى كامل سالم</t>
  </si>
  <si>
    <t>وليد فتحى محمود عبدالحافظ</t>
  </si>
  <si>
    <t>ناصر عبدالعال عمران احمد</t>
  </si>
  <si>
    <t>السيد ابوالحمد محمد سليمان</t>
  </si>
  <si>
    <t>حفر وردم</t>
  </si>
  <si>
    <t>احمد محمد صلاح احمد</t>
  </si>
  <si>
    <t>تسويات B7</t>
  </si>
  <si>
    <t>اقفال رصيد التامين مذكرة من الادارة المالية</t>
  </si>
  <si>
    <t>فوزية عبدالخالق عبدالحليم جينة</t>
  </si>
  <si>
    <t xml:space="preserve">اشرف عبدالعزيز ابوالسعود هلال </t>
  </si>
  <si>
    <t>اس جى جروب للتجارة والمقاولات ( خميس جابر وشريكة)</t>
  </si>
  <si>
    <t>صحى</t>
  </si>
  <si>
    <t>حميدة عبدالله السيد بدير</t>
  </si>
  <si>
    <t>على سامى على احمد</t>
  </si>
  <si>
    <t>مبانى</t>
  </si>
  <si>
    <t>شركة الشمس للمقاولات</t>
  </si>
  <si>
    <t>سامح الدسوقى لطفى  الحجر</t>
  </si>
  <si>
    <t>مرافق B7</t>
  </si>
  <si>
    <t>محمد ابراهيم سالمان متولى</t>
  </si>
  <si>
    <t>مصطفى محمود مصطفى محمود</t>
  </si>
  <si>
    <t>محمد عبدالعظيم احمد سند</t>
  </si>
  <si>
    <t>طارق بسيونى حسين سليمان</t>
  </si>
  <si>
    <t>سيد محمد عبدالسميع حسن</t>
  </si>
  <si>
    <t>اميمة مسعود احمد محمد</t>
  </si>
  <si>
    <t>محسن حنفى عبدالرحيم محمد</t>
  </si>
  <si>
    <t>ايجار اتوبيس</t>
  </si>
  <si>
    <t>محمد احمد عبدالله سيد</t>
  </si>
  <si>
    <t>عراقى امين عليوة محمود</t>
  </si>
  <si>
    <t xml:space="preserve">هشام سيد احمد </t>
  </si>
  <si>
    <t>اسقف معلقة</t>
  </si>
  <si>
    <t>محمد عبدالله سليمان سيد</t>
  </si>
  <si>
    <t>سلطان محمود عطية حسن</t>
  </si>
  <si>
    <t>منصور سليمان جويقل سليمان</t>
  </si>
  <si>
    <t>مهاود عويضة يوسف</t>
  </si>
  <si>
    <t>عبدالله محمد سليمان</t>
  </si>
  <si>
    <t>حداده</t>
  </si>
  <si>
    <t>طلعت بدر على على</t>
  </si>
  <si>
    <t>تطهير خشب</t>
  </si>
  <si>
    <t>محمد ابراهيم عطية سليمان</t>
  </si>
  <si>
    <t>عبدالحميد محمد حسين</t>
  </si>
  <si>
    <t>اسماعيل كمال محمد عبدالفتاح</t>
  </si>
  <si>
    <t>نجاره وحداده مسلحه</t>
  </si>
  <si>
    <t>السعيد محمود حسن حسن</t>
  </si>
  <si>
    <t>نجارة باب وشباك</t>
  </si>
  <si>
    <t>نظامى</t>
  </si>
  <si>
    <t>عبدالله محمد محمد جامع</t>
  </si>
  <si>
    <t>على احمد حسن حمد</t>
  </si>
  <si>
    <t>السيد عبدالرحمن محمد حسين</t>
  </si>
  <si>
    <t>ايجار حفار + لودر</t>
  </si>
  <si>
    <t>على محمد عبدالظاهر سعد</t>
  </si>
  <si>
    <t>الجواد للمقاولات ( حسام عبدالجواد محمد )</t>
  </si>
  <si>
    <t>محمد فهمى ابوالحسن حسن</t>
  </si>
  <si>
    <t>محمود رشدى شحاتة</t>
  </si>
  <si>
    <t>جمال محمد احمد بدرى</t>
  </si>
  <si>
    <t>محمد عبدالعزيز ابوالفضل السيد</t>
  </si>
  <si>
    <t>شعبان شعبان عبدالله نصار</t>
  </si>
  <si>
    <t>السيد سليمان محمد حفنى</t>
  </si>
  <si>
    <t>عبدالصادق مجاهد قرشم</t>
  </si>
  <si>
    <t>العربى لتأجير المعدات (خالد محمد عبد الكريم)</t>
  </si>
  <si>
    <t>يوسف محمد ابراهيم جبريل</t>
  </si>
  <si>
    <t>اقفال الرصيد مذكرة من الادارة المالية</t>
  </si>
  <si>
    <t>ابراهيم حمدى عبدالرحمن</t>
  </si>
  <si>
    <t>ايمن صالح عليان قنديل</t>
  </si>
  <si>
    <t>خالد حامد محمد عبدالله</t>
  </si>
  <si>
    <t>سيراميك</t>
  </si>
  <si>
    <t>عبدالحليم عبدالحافظ عبدالله</t>
  </si>
  <si>
    <t>دهانات</t>
  </si>
  <si>
    <t>ابراهيم فتحى سالم صالح</t>
  </si>
  <si>
    <t>عماله</t>
  </si>
  <si>
    <t>عبدالعظيم عبداللطيف مصطفى سيد</t>
  </si>
  <si>
    <t>عبدالحليم محمد عبدالحليم</t>
  </si>
  <si>
    <t>حشمت يوسف محمد يوسف</t>
  </si>
  <si>
    <t>كامل غيط احمد حسن</t>
  </si>
  <si>
    <t>صب خرسانه</t>
  </si>
  <si>
    <t>عطية محمود جاد عبدالقادر</t>
  </si>
  <si>
    <t>مهاود عياده يوسف</t>
  </si>
  <si>
    <t>شركة سيلفر للاستيراد والتجارة (خالد فايد)</t>
  </si>
  <si>
    <t>تصوير</t>
  </si>
  <si>
    <t>ممتاز سيد محمود محمد</t>
  </si>
  <si>
    <t xml:space="preserve">ايجار كلارك </t>
  </si>
  <si>
    <t>عبدالخالق جمال احمد عبدالخالق</t>
  </si>
  <si>
    <t>أشرف ناجى عطية قطب</t>
  </si>
  <si>
    <t>اسماعيل عبدالموجود كامل</t>
  </si>
  <si>
    <t>صبرى عبدالنبى بكرى ابوطالب</t>
  </si>
  <si>
    <t>محمد محمد عبدالعزيز ابوالسعود</t>
  </si>
  <si>
    <t>احمد محمود عامر محمود</t>
  </si>
  <si>
    <t>حمدى عبدالوهاب محمد عبدالوهاب</t>
  </si>
  <si>
    <t>عبدالله جودة عبدالله زيادة</t>
  </si>
  <si>
    <t>عفيفى عبدالله عفيفى السماحى</t>
  </si>
  <si>
    <t>السيد السيد كامل السطوحى</t>
  </si>
  <si>
    <t>عصام السيد على حديوى</t>
  </si>
  <si>
    <t>احمد فريد محمد ربيع</t>
  </si>
  <si>
    <t>احمد محمد ابراهيم بدر</t>
  </si>
  <si>
    <t>رضوان السيد ابراهيم حسن</t>
  </si>
  <si>
    <t>احمد هشام عبدالستارابراهيم (بولاية والده)</t>
  </si>
  <si>
    <t>واليد عبدالباسط السيد ابوعمر</t>
  </si>
  <si>
    <t>عبدالمنعم اسماعيل عبده اسماعيل</t>
  </si>
  <si>
    <t>كمال محمود محمد عباس</t>
  </si>
  <si>
    <t>شبكات الصرف والمياه والرى</t>
  </si>
  <si>
    <t>عينات فندق الفور سيزون</t>
  </si>
  <si>
    <t xml:space="preserve">هانى عبده فاروق محمد </t>
  </si>
  <si>
    <t>تسويات</t>
  </si>
  <si>
    <t>طلعت محمد ابراهيم جعفر</t>
  </si>
  <si>
    <t>هانى عبده فاروق محمد بولايه والده</t>
  </si>
  <si>
    <t>عبدالرحمن عبدالجيد سيد عبدالكريم</t>
  </si>
  <si>
    <t>رضا محب محمود محمد</t>
  </si>
  <si>
    <t>باسم محمد احمد الكومى</t>
  </si>
  <si>
    <t>مبانى وبياض</t>
  </si>
  <si>
    <t>عبدالهادى على عبدالوهاب</t>
  </si>
  <si>
    <t>كريتال</t>
  </si>
  <si>
    <t>شركة مصر ريموند للاساسات</t>
  </si>
  <si>
    <t>اختبارات معمليه</t>
  </si>
  <si>
    <t>ابراهيم احمد محمد المقاول</t>
  </si>
  <si>
    <t>عبدالله ابراهيم احمد مطر</t>
  </si>
  <si>
    <t>وحيد وجدى محمد</t>
  </si>
  <si>
    <t>عماد حمدى السيد محمد</t>
  </si>
  <si>
    <t>تاج الدين على محمد على</t>
  </si>
  <si>
    <t>مقطوعيات</t>
  </si>
  <si>
    <t>حسن السيد حسن السيد الشحات</t>
  </si>
  <si>
    <t>حمدى ابوبكر محمود على</t>
  </si>
  <si>
    <t>اشرف الحسينى صالح محمد</t>
  </si>
  <si>
    <t>رجب محمد شبل شديد</t>
  </si>
  <si>
    <t>وائل فؤاد شاكر بليدى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</si>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</sst>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[$-1010000]yyyy/mm/dd;@"/>
    <numFmt numFmtId="165" formatCode="dddd\ \ا\ل\م\و\ا\ف\ق\ yyyy/mm/dd"/>
    <numFmt numFmtId="166" formatCode="0.0000"/>
    <numFmt numFmtId="167" formatCode="0.000"/>
    <numFmt numFmtId="168" formatCode="#,##0.000"/>
    <numFmt numFmtId="169" formatCode="_-* #,##0.00_-;_-* #,##0.00\-;_-* &quot;-&quot;??_-;_-@_-"/>
    <numFmt numFmtId="170" formatCode="0.00_);[Red]\(0.00\)"/>
  </numFmts>
  <fonts count="2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4"/>
      <name val="Arial"/>
      <family val="2"/>
    </font>
    <font>
      <b/>
      <u/>
      <sz val="11"/>
      <name val="Arial"/>
      <family val="2"/>
    </font>
    <font>
      <b/>
      <u val="double"/>
      <sz val="14"/>
      <name val="Arial"/>
      <family val="2"/>
    </font>
    <font>
      <b/>
      <sz val="6"/>
      <name val="Arial"/>
      <family val="2"/>
    </font>
    <font>
      <b/>
      <i/>
      <u/>
      <sz val="12"/>
      <name val="Arial"/>
      <family val="2"/>
    </font>
    <font>
      <b/>
      <sz val="12"/>
      <color theme="4"/>
      <name val="Arial"/>
      <family val="2"/>
    </font>
    <font>
      <b/>
      <sz val="11"/>
      <color theme="4"/>
      <name val="Arial"/>
      <family val="2"/>
    </font>
    <font>
      <sz val="10"/>
      <color theme="4"/>
      <name val="Arial"/>
      <family val="2"/>
    </font>
    <font>
      <b/>
      <sz val="20"/>
      <color theme="0"/>
      <name val="Arial"/>
      <family val="2"/>
    </font>
    <font>
      <b/>
      <sz val="16"/>
      <color theme="0"/>
      <name val="Arial"/>
      <family val="2"/>
    </font>
    <font>
      <b/>
      <sz val="12"/>
      <color rgb="FFFF0000"/>
      <name val="Arial"/>
      <family val="2"/>
    </font>
    <font>
      <b/>
      <sz val="22"/>
      <name val="Arial"/>
      <family val="2"/>
    </font>
    <font>
      <b/>
      <sz val="22"/>
      <color rgb="FFFFFF00"/>
      <name val="Arial"/>
      <family val="2"/>
    </font>
    <font>
      <b/>
      <sz val="24"/>
      <color rgb="FFFFFF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auto="1"/>
      </patternFill>
    </fill>
    <fill>
      <patternFill patternType="solid">
        <fgColor rgb="FFFF0000"/>
        <bgColor indexed="8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/>
        <bgColor indexed="8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169" fontId="5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</cellStyleXfs>
  <cellXfs count="151">
    <xf numFmtId="0" fontId="0" fillId="0" borderId="0" xfId="0"/>
    <xf numFmtId="0" fontId="1" fillId="2" borderId="0" xfId="0" applyFont="1" applyFill="1" applyAlignment="1" applyProtection="1">
      <alignment vertical="center" shrinkToFit="1" readingOrder="2"/>
      <protection hidden="1"/>
    </xf>
    <xf numFmtId="0" fontId="1" fillId="2" borderId="0" xfId="0" applyFont="1" applyFill="1" applyAlignment="1" applyProtection="1">
      <alignment horizontal="center" vertical="center" shrinkToFit="1" readingOrder="2"/>
      <protection hidden="1"/>
    </xf>
    <xf numFmtId="0" fontId="1" fillId="2" borderId="0" xfId="0" applyFont="1" applyFill="1" applyAlignment="1">
      <alignment horizontal="center" vertical="center" shrinkToFit="1" readingOrder="2"/>
    </xf>
    <xf numFmtId="164" fontId="2" fillId="2" borderId="0" xfId="0" applyNumberFormat="1" applyFont="1" applyFill="1" applyAlignment="1">
      <alignment horizontal="center" vertical="center" shrinkToFit="1" readingOrder="2"/>
    </xf>
    <xf numFmtId="0" fontId="2" fillId="2" borderId="0" xfId="0" applyFont="1" applyFill="1" applyAlignment="1">
      <alignment horizontal="center" vertical="center" shrinkToFit="1" readingOrder="2"/>
    </xf>
    <xf numFmtId="14" fontId="1" fillId="2" borderId="0" xfId="0" applyNumberFormat="1" applyFont="1" applyFill="1" applyAlignment="1">
      <alignment horizontal="center" vertical="center" shrinkToFit="1" readingOrder="2"/>
    </xf>
    <xf numFmtId="14" fontId="3" fillId="2" borderId="0" xfId="0" applyNumberFormat="1" applyFont="1" applyFill="1" applyAlignment="1">
      <alignment horizontal="center" vertical="center" shrinkToFit="1" readingOrder="2"/>
    </xf>
    <xf numFmtId="4" fontId="1" fillId="3" borderId="0" xfId="0" applyNumberFormat="1" applyFont="1" applyFill="1" applyAlignment="1">
      <alignment horizontal="center" vertical="center" shrinkToFit="1" readingOrder="2"/>
    </xf>
    <xf numFmtId="14" fontId="3" fillId="4" borderId="0" xfId="0" applyNumberFormat="1" applyFont="1" applyFill="1" applyAlignment="1">
      <alignment horizontal="center" vertical="center" shrinkToFit="1" readingOrder="2"/>
    </xf>
    <xf numFmtId="14" fontId="1" fillId="5" borderId="0" xfId="0" applyNumberFormat="1" applyFont="1" applyFill="1" applyAlignment="1">
      <alignment horizontal="center" vertical="center" shrinkToFit="1" readingOrder="2"/>
    </xf>
    <xf numFmtId="14" fontId="1" fillId="6" borderId="0" xfId="0" applyNumberFormat="1" applyFont="1" applyFill="1" applyAlignment="1">
      <alignment horizontal="center" vertical="center" shrinkToFit="1" readingOrder="2"/>
    </xf>
    <xf numFmtId="0" fontId="1" fillId="7" borderId="0" xfId="0" applyFont="1" applyFill="1" applyAlignment="1">
      <alignment horizontal="center" vertical="center" shrinkToFit="1" readingOrder="2"/>
    </xf>
    <xf numFmtId="0" fontId="4" fillId="2" borderId="0" xfId="0" applyFont="1" applyFill="1" applyAlignment="1">
      <alignment horizontal="center" vertical="center" shrinkToFit="1" readingOrder="2"/>
    </xf>
    <xf numFmtId="0" fontId="1" fillId="5" borderId="0" xfId="0" applyFont="1" applyFill="1" applyAlignment="1">
      <alignment horizontal="center" vertical="center" shrinkToFit="1" readingOrder="2"/>
    </xf>
    <xf numFmtId="14" fontId="4" fillId="2" borderId="0" xfId="0" applyNumberFormat="1" applyFont="1" applyFill="1" applyAlignment="1">
      <alignment horizontal="center" vertical="center" wrapText="1" shrinkToFit="1" readingOrder="2"/>
    </xf>
    <xf numFmtId="0" fontId="1" fillId="6" borderId="0" xfId="0" applyFont="1" applyFill="1" applyAlignment="1">
      <alignment horizontal="center" vertical="center" shrinkToFit="1" readingOrder="2"/>
    </xf>
    <xf numFmtId="0" fontId="1" fillId="8" borderId="0" xfId="0" applyFont="1" applyFill="1" applyAlignment="1">
      <alignment horizontal="center" vertical="center" shrinkToFit="1" readingOrder="2"/>
    </xf>
    <xf numFmtId="14" fontId="4" fillId="2" borderId="0" xfId="0" applyNumberFormat="1" applyFont="1" applyFill="1" applyAlignment="1">
      <alignment horizontal="center" vertical="center" shrinkToFit="1" readingOrder="2"/>
    </xf>
    <xf numFmtId="14" fontId="4" fillId="7" borderId="0" xfId="0" applyNumberFormat="1" applyFont="1" applyFill="1" applyAlignment="1">
      <alignment horizontal="center" vertical="center" shrinkToFit="1" readingOrder="2"/>
    </xf>
    <xf numFmtId="0" fontId="5" fillId="2" borderId="0" xfId="0" applyFont="1" applyFill="1" applyAlignment="1">
      <alignment horizontal="center" vertical="center" shrinkToFit="1" readingOrder="2"/>
    </xf>
    <xf numFmtId="0" fontId="5" fillId="0" borderId="0" xfId="0" applyFont="1" applyAlignment="1">
      <alignment horizontal="center" vertical="center" shrinkToFit="1" readingOrder="2"/>
    </xf>
    <xf numFmtId="0" fontId="7" fillId="2" borderId="0" xfId="0" applyFont="1" applyFill="1" applyAlignment="1" applyProtection="1">
      <alignment horizontal="center" vertical="center" shrinkToFit="1" readingOrder="2"/>
      <protection hidden="1"/>
    </xf>
    <xf numFmtId="4" fontId="1" fillId="2" borderId="0" xfId="0" applyNumberFormat="1" applyFont="1" applyFill="1" applyAlignment="1">
      <alignment horizontal="center" vertical="center" shrinkToFit="1" readingOrder="2"/>
    </xf>
    <xf numFmtId="165" fontId="4" fillId="2" borderId="0" xfId="0" applyNumberFormat="1" applyFont="1" applyFill="1" applyAlignment="1" applyProtection="1">
      <alignment vertical="center" shrinkToFit="1" readingOrder="2"/>
      <protection hidden="1"/>
    </xf>
    <xf numFmtId="0" fontId="8" fillId="2" borderId="0" xfId="0" applyFont="1" applyFill="1" applyAlignment="1" applyProtection="1">
      <alignment horizontal="center" vertical="center" wrapText="1" shrinkToFit="1" readingOrder="2"/>
      <protection hidden="1"/>
    </xf>
    <xf numFmtId="0" fontId="9" fillId="2" borderId="0" xfId="0" applyFont="1" applyFill="1" applyAlignment="1">
      <alignment vertical="center" readingOrder="2"/>
    </xf>
    <xf numFmtId="0" fontId="10" fillId="2" borderId="0" xfId="0" applyFont="1" applyFill="1" applyAlignment="1">
      <alignment horizontal="center" vertical="center" shrinkToFit="1" readingOrder="2"/>
    </xf>
    <xf numFmtId="0" fontId="4" fillId="2" borderId="0" xfId="0" applyFont="1" applyFill="1" applyAlignment="1" applyProtection="1">
      <alignment horizontal="center" vertical="center" shrinkToFit="1" readingOrder="2"/>
      <protection hidden="1"/>
    </xf>
    <xf numFmtId="0" fontId="1" fillId="9" borderId="0" xfId="0" applyFont="1" applyFill="1" applyAlignment="1">
      <alignment horizontal="center" vertical="center" readingOrder="2"/>
    </xf>
    <xf numFmtId="165" fontId="11" fillId="2" borderId="0" xfId="0" applyNumberFormat="1" applyFont="1" applyFill="1" applyAlignment="1" applyProtection="1">
      <alignment vertical="center" shrinkToFit="1" readingOrder="2"/>
      <protection hidden="1"/>
    </xf>
    <xf numFmtId="0" fontId="12" fillId="2" borderId="0" xfId="0" applyFont="1" applyFill="1" applyAlignment="1" applyProtection="1">
      <alignment horizontal="center" vertical="center" shrinkToFit="1" readingOrder="2"/>
      <protection hidden="1"/>
    </xf>
    <xf numFmtId="1" fontId="12" fillId="2" borderId="0" xfId="0" applyNumberFormat="1" applyFont="1" applyFill="1" applyAlignment="1" applyProtection="1">
      <alignment horizontal="center" vertical="center" shrinkToFit="1" readingOrder="1"/>
      <protection hidden="1"/>
    </xf>
    <xf numFmtId="0" fontId="13" fillId="2" borderId="0" xfId="0" applyFont="1" applyFill="1" applyAlignment="1">
      <alignment horizontal="center" vertical="center" readingOrder="2"/>
    </xf>
    <xf numFmtId="0" fontId="13" fillId="2" borderId="0" xfId="0" applyFont="1" applyFill="1" applyAlignment="1" applyProtection="1">
      <alignment horizontal="center" vertical="center" shrinkToFit="1" readingOrder="2"/>
      <protection hidden="1"/>
    </xf>
    <xf numFmtId="1" fontId="12" fillId="2" borderId="0" xfId="0" applyNumberFormat="1" applyFont="1" applyFill="1" applyAlignment="1" applyProtection="1">
      <alignment horizontal="center" vertical="center" shrinkToFit="1" readingOrder="2"/>
      <protection hidden="1"/>
    </xf>
    <xf numFmtId="0" fontId="12" fillId="2" borderId="0" xfId="0" applyFont="1" applyFill="1" applyAlignment="1">
      <alignment horizontal="center" vertical="center" readingOrder="2"/>
    </xf>
    <xf numFmtId="1" fontId="13" fillId="2" borderId="0" xfId="0" applyNumberFormat="1" applyFont="1" applyFill="1" applyAlignment="1" applyProtection="1">
      <alignment horizontal="center" vertical="center" shrinkToFit="1" readingOrder="1"/>
      <protection hidden="1"/>
    </xf>
    <xf numFmtId="166" fontId="1" fillId="10" borderId="0" xfId="0" applyNumberFormat="1" applyFont="1" applyFill="1" applyAlignment="1" applyProtection="1">
      <alignment horizontal="center" vertical="center" shrinkToFit="1" readingOrder="1"/>
      <protection hidden="1"/>
    </xf>
    <xf numFmtId="0" fontId="14" fillId="2" borderId="0" xfId="0" applyFont="1" applyFill="1" applyAlignment="1">
      <alignment horizontal="center" vertical="center" shrinkToFit="1" readingOrder="2"/>
    </xf>
    <xf numFmtId="0" fontId="14" fillId="0" borderId="0" xfId="0" applyFont="1" applyAlignment="1">
      <alignment horizontal="center" vertical="center" shrinkToFit="1" readingOrder="2"/>
    </xf>
    <xf numFmtId="167" fontId="17" fillId="10" borderId="0" xfId="0" applyNumberFormat="1" applyFont="1" applyFill="1" applyAlignment="1">
      <alignment horizontal="center" vertical="center" shrinkToFit="1"/>
    </xf>
    <xf numFmtId="168" fontId="4" fillId="2" borderId="0" xfId="0" applyNumberFormat="1" applyFont="1" applyFill="1" applyAlignment="1">
      <alignment horizontal="center" vertical="center" shrinkToFit="1" readingOrder="1"/>
    </xf>
    <xf numFmtId="2" fontId="18" fillId="2" borderId="0" xfId="0" applyNumberFormat="1" applyFont="1" applyFill="1" applyAlignment="1">
      <alignment horizontal="center" vertical="center" shrinkToFit="1" readingOrder="1"/>
    </xf>
    <xf numFmtId="0" fontId="9" fillId="2" borderId="0" xfId="0" applyFont="1" applyFill="1" applyAlignment="1">
      <alignment horizontal="right" vertical="center" readingOrder="2"/>
    </xf>
    <xf numFmtId="0" fontId="1" fillId="2" borderId="0" xfId="0" applyFont="1" applyFill="1" applyAlignment="1" applyProtection="1">
      <alignment horizontal="right" vertical="center" shrinkToFit="1" readingOrder="2"/>
      <protection hidden="1"/>
    </xf>
    <xf numFmtId="2" fontId="2" fillId="2" borderId="0" xfId="0" applyNumberFormat="1" applyFont="1" applyFill="1" applyAlignment="1">
      <alignment horizontal="center" vertical="center" shrinkToFit="1" readingOrder="2"/>
    </xf>
    <xf numFmtId="0" fontId="1" fillId="2" borderId="0" xfId="0" applyFont="1" applyFill="1" applyAlignment="1">
      <alignment horizontal="right" vertical="center" shrinkToFit="1" readingOrder="2"/>
    </xf>
    <xf numFmtId="4" fontId="6" fillId="4" borderId="3" xfId="0" applyNumberFormat="1" applyFont="1" applyFill="1" applyBorder="1" applyAlignment="1">
      <alignment horizontal="center" vertical="center" shrinkToFit="1" readingOrder="2"/>
    </xf>
    <xf numFmtId="14" fontId="1" fillId="4" borderId="0" xfId="0" applyNumberFormat="1" applyFont="1" applyFill="1" applyAlignment="1">
      <alignment horizontal="right" vertical="center" shrinkToFit="1" readingOrder="2"/>
    </xf>
    <xf numFmtId="4" fontId="1" fillId="4" borderId="0" xfId="0" applyNumberFormat="1" applyFont="1" applyFill="1" applyAlignment="1">
      <alignment horizontal="right" vertical="center" shrinkToFit="1" readingOrder="2"/>
    </xf>
    <xf numFmtId="4" fontId="1" fillId="4" borderId="3" xfId="0" applyNumberFormat="1" applyFont="1" applyFill="1" applyBorder="1" applyAlignment="1">
      <alignment horizontal="center" vertical="center" shrinkToFit="1" readingOrder="2"/>
    </xf>
    <xf numFmtId="4" fontId="6" fillId="7" borderId="3" xfId="0" applyNumberFormat="1" applyFont="1" applyFill="1" applyBorder="1" applyAlignment="1">
      <alignment horizontal="center" vertical="center" shrinkToFit="1" readingOrder="2"/>
    </xf>
    <xf numFmtId="4" fontId="1" fillId="11" borderId="0" xfId="0" applyNumberFormat="1" applyFont="1" applyFill="1" applyAlignment="1">
      <alignment horizontal="right" vertical="center" shrinkToFit="1" readingOrder="2"/>
    </xf>
    <xf numFmtId="4" fontId="6" fillId="8" borderId="3" xfId="0" applyNumberFormat="1" applyFont="1" applyFill="1" applyBorder="1" applyAlignment="1">
      <alignment horizontal="center" vertical="center" shrinkToFit="1" readingOrder="2"/>
    </xf>
    <xf numFmtId="4" fontId="21" fillId="11" borderId="2" xfId="0" applyNumberFormat="1" applyFont="1" applyFill="1" applyBorder="1" applyAlignment="1">
      <alignment horizontal="center" vertical="center" shrinkToFit="1" readingOrder="2"/>
    </xf>
    <xf numFmtId="166" fontId="18" fillId="2" borderId="0" xfId="0" applyNumberFormat="1" applyFont="1" applyFill="1" applyAlignment="1">
      <alignment horizontal="center" vertical="center" shrinkToFit="1" readingOrder="2"/>
    </xf>
    <xf numFmtId="0" fontId="5" fillId="2" borderId="0" xfId="0" applyFont="1" applyFill="1" applyAlignment="1">
      <alignment horizontal="right" vertical="center" shrinkToFit="1" readingOrder="2"/>
    </xf>
    <xf numFmtId="169" fontId="5" fillId="2" borderId="0" xfId="1" applyFont="1" applyFill="1" applyAlignment="1">
      <alignment horizontal="right" vertical="center" shrinkToFit="1" readingOrder="2"/>
    </xf>
    <xf numFmtId="0" fontId="5" fillId="0" borderId="0" xfId="0" applyFont="1" applyAlignment="1">
      <alignment horizontal="right" vertical="center" shrinkToFit="1" readingOrder="2"/>
    </xf>
    <xf numFmtId="0" fontId="6" fillId="3" borderId="4" xfId="2" applyFont="1" applyFill="1" applyBorder="1" applyAlignment="1" applyProtection="1">
      <alignment horizontal="center" vertical="center" shrinkToFit="1" readingOrder="2"/>
      <protection hidden="1"/>
    </xf>
    <xf numFmtId="0" fontId="6" fillId="12" borderId="4" xfId="2" applyFont="1" applyFill="1" applyBorder="1" applyAlignment="1" applyProtection="1">
      <alignment horizontal="center" vertical="center" shrinkToFit="1" readingOrder="2"/>
      <protection hidden="1"/>
    </xf>
    <xf numFmtId="0" fontId="6" fillId="11" borderId="4" xfId="2" applyFont="1" applyFill="1" applyBorder="1" applyAlignment="1" applyProtection="1">
      <alignment horizontal="center" vertical="center" shrinkToFit="1" readingOrder="2"/>
      <protection hidden="1"/>
    </xf>
    <xf numFmtId="0" fontId="6" fillId="12" borderId="4" xfId="2" applyFont="1" applyFill="1" applyBorder="1" applyAlignment="1" applyProtection="1">
      <alignment horizontal="center" vertical="center" wrapText="1" shrinkToFit="1" readingOrder="2"/>
      <protection hidden="1"/>
    </xf>
    <xf numFmtId="9" fontId="6" fillId="11" borderId="4" xfId="2" applyNumberFormat="1" applyFont="1" applyFill="1" applyBorder="1" applyAlignment="1" applyProtection="1">
      <alignment horizontal="center" vertical="center" wrapText="1" shrinkToFit="1" readingOrder="2"/>
      <protection hidden="1"/>
    </xf>
    <xf numFmtId="0" fontId="6" fillId="3" borderId="4" xfId="2" applyFont="1" applyFill="1" applyBorder="1" applyAlignment="1" applyProtection="1">
      <alignment horizontal="center" vertical="center" wrapText="1" shrinkToFit="1" readingOrder="2"/>
      <protection hidden="1"/>
    </xf>
    <xf numFmtId="170" fontId="6" fillId="12" borderId="4" xfId="2" applyNumberFormat="1" applyFont="1" applyFill="1" applyBorder="1" applyAlignment="1" applyProtection="1">
      <alignment horizontal="center" vertical="center" wrapText="1" shrinkToFit="1" readingOrder="2"/>
      <protection hidden="1"/>
    </xf>
    <xf numFmtId="0" fontId="23" fillId="10" borderId="4" xfId="2" applyFont="1" applyFill="1" applyBorder="1" applyAlignment="1" applyProtection="1">
      <alignment horizontal="center" vertical="center" wrapText="1" shrinkToFit="1" readingOrder="2"/>
      <protection hidden="1"/>
    </xf>
    <xf numFmtId="14" fontId="6" fillId="11" borderId="4" xfId="2" applyNumberFormat="1" applyFont="1" applyFill="1" applyBorder="1" applyAlignment="1">
      <alignment horizontal="center" vertical="center" shrinkToFit="1" readingOrder="2"/>
    </xf>
    <xf numFmtId="14" fontId="6" fillId="11" borderId="4" xfId="2" applyNumberFormat="1" applyFont="1" applyFill="1" applyBorder="1" applyAlignment="1">
      <alignment horizontal="center" vertical="center" wrapText="1" shrinkToFit="1" readingOrder="2"/>
    </xf>
    <xf numFmtId="0" fontId="6" fillId="6" borderId="4" xfId="2" applyFont="1" applyFill="1" applyBorder="1" applyAlignment="1">
      <alignment horizontal="center" vertical="center" shrinkToFit="1" readingOrder="2"/>
    </xf>
    <xf numFmtId="14" fontId="6" fillId="6" borderId="4" xfId="2" applyNumberFormat="1" applyFont="1" applyFill="1" applyBorder="1" applyAlignment="1">
      <alignment horizontal="center" vertical="center" shrinkToFit="1" readingOrder="2"/>
    </xf>
    <xf numFmtId="0" fontId="6" fillId="13" borderId="4" xfId="2" applyFont="1" applyFill="1" applyBorder="1" applyAlignment="1">
      <alignment horizontal="center" vertical="center" shrinkToFit="1" readingOrder="2"/>
    </xf>
    <xf numFmtId="170" fontId="6" fillId="11" borderId="4" xfId="3" applyNumberFormat="1" applyFont="1" applyFill="1" applyBorder="1" applyAlignment="1">
      <alignment horizontal="center" vertical="center" shrinkToFit="1" readingOrder="2"/>
    </xf>
    <xf numFmtId="170" fontId="6" fillId="3" borderId="4" xfId="3" applyNumberFormat="1" applyFont="1" applyFill="1" applyBorder="1" applyAlignment="1">
      <alignment horizontal="center" vertical="center" shrinkToFit="1" readingOrder="2"/>
    </xf>
    <xf numFmtId="170" fontId="6" fillId="3" borderId="4" xfId="3" applyNumberFormat="1" applyFont="1" applyFill="1" applyBorder="1" applyAlignment="1">
      <alignment horizontal="center" vertical="center" wrapText="1" shrinkToFit="1" readingOrder="2"/>
    </xf>
    <xf numFmtId="170" fontId="6" fillId="3" borderId="5" xfId="3" applyNumberFormat="1" applyFont="1" applyFill="1" applyBorder="1" applyAlignment="1">
      <alignment horizontal="center" vertical="center" wrapText="1" shrinkToFit="1" readingOrder="2"/>
    </xf>
    <xf numFmtId="170" fontId="24" fillId="3" borderId="3" xfId="3" applyNumberFormat="1" applyFont="1" applyFill="1" applyBorder="1" applyAlignment="1">
      <alignment horizontal="center" vertical="center" wrapText="1" shrinkToFit="1" readingOrder="2"/>
    </xf>
    <xf numFmtId="0" fontId="25" fillId="7" borderId="0" xfId="0" applyFont="1" applyFill="1" applyAlignment="1">
      <alignment horizontal="center" vertical="center" shrinkToFit="1" readingOrder="2"/>
    </xf>
    <xf numFmtId="0" fontId="6" fillId="7" borderId="0" xfId="0" applyFont="1" applyFill="1" applyAlignment="1">
      <alignment horizontal="center" vertical="center" shrinkToFit="1" readingOrder="2"/>
    </xf>
    <xf numFmtId="0" fontId="25" fillId="0" borderId="0" xfId="0" applyFont="1" applyAlignment="1">
      <alignment horizontal="center" vertical="center" shrinkToFit="1" readingOrder="2"/>
    </xf>
    <xf numFmtId="0" fontId="1" fillId="7" borderId="6" xfId="2" applyFont="1" applyFill="1" applyBorder="1" applyAlignment="1" applyProtection="1">
      <alignment horizontal="center" vertical="center" shrinkToFit="1" readingOrder="2"/>
      <protection hidden="1"/>
    </xf>
    <xf numFmtId="0" fontId="1" fillId="2" borderId="6" xfId="2" applyFont="1" applyFill="1" applyBorder="1" applyAlignment="1" applyProtection="1">
      <alignment horizontal="center" vertical="center" shrinkToFit="1" readingOrder="2"/>
      <protection hidden="1"/>
    </xf>
    <xf numFmtId="0" fontId="6" fillId="2" borderId="6" xfId="4" applyFont="1" applyFill="1" applyBorder="1" applyAlignment="1" applyProtection="1">
      <alignment horizontal="center" vertical="center" shrinkToFit="1" readingOrder="2"/>
      <protection hidden="1"/>
    </xf>
    <xf numFmtId="0" fontId="4" fillId="2" borderId="6" xfId="4" applyFont="1" applyFill="1" applyBorder="1" applyAlignment="1" applyProtection="1">
      <alignment horizontal="center" vertical="center" shrinkToFit="1" readingOrder="2"/>
      <protection hidden="1"/>
    </xf>
    <xf numFmtId="0" fontId="4" fillId="2" borderId="6" xfId="2" applyFont="1" applyFill="1" applyBorder="1" applyAlignment="1">
      <alignment horizontal="center" vertical="center" shrinkToFit="1" readingOrder="2"/>
    </xf>
    <xf numFmtId="164" fontId="6" fillId="2" borderId="6" xfId="2" applyNumberFormat="1" applyFont="1" applyFill="1" applyBorder="1" applyAlignment="1">
      <alignment horizontal="center" vertical="center" shrinkToFit="1" readingOrder="2"/>
    </xf>
    <xf numFmtId="4" fontId="4" fillId="7" borderId="6" xfId="2" applyNumberFormat="1" applyFont="1" applyFill="1" applyBorder="1" applyAlignment="1">
      <alignment horizontal="center" vertical="center" shrinkToFit="1" readingOrder="2"/>
    </xf>
    <xf numFmtId="4" fontId="4" fillId="2" borderId="6" xfId="2" applyNumberFormat="1" applyFont="1" applyFill="1" applyBorder="1" applyAlignment="1">
      <alignment horizontal="center" vertical="center" shrinkToFit="1" readingOrder="2"/>
    </xf>
    <xf numFmtId="4" fontId="22" fillId="9" borderId="6" xfId="2" applyNumberFormat="1" applyFill="1" applyBorder="1" applyAlignment="1">
      <alignment horizontal="center" vertical="center" shrinkToFit="1" readingOrder="2"/>
    </xf>
    <xf numFmtId="4" fontId="4" fillId="14" borderId="6" xfId="2" applyNumberFormat="1" applyFont="1" applyFill="1" applyBorder="1" applyAlignment="1">
      <alignment horizontal="center" vertical="center" shrinkToFit="1" readingOrder="2"/>
    </xf>
    <xf numFmtId="4" fontId="4" fillId="3" borderId="6" xfId="2" applyNumberFormat="1" applyFont="1" applyFill="1" applyBorder="1" applyAlignment="1">
      <alignment horizontal="center" vertical="center" shrinkToFit="1" readingOrder="2"/>
    </xf>
    <xf numFmtId="4" fontId="4" fillId="6" borderId="6" xfId="2" applyNumberFormat="1" applyFont="1" applyFill="1" applyBorder="1" applyAlignment="1">
      <alignment horizontal="center" vertical="center" shrinkToFit="1" readingOrder="2"/>
    </xf>
    <xf numFmtId="4" fontId="4" fillId="11" borderId="6" xfId="2" applyNumberFormat="1" applyFont="1" applyFill="1" applyBorder="1" applyAlignment="1">
      <alignment horizontal="center" vertical="center" shrinkToFit="1" readingOrder="2"/>
    </xf>
    <xf numFmtId="4" fontId="4" fillId="15" borderId="6" xfId="2" applyNumberFormat="1" applyFont="1" applyFill="1" applyBorder="1" applyAlignment="1">
      <alignment horizontal="center" vertical="center" shrinkToFit="1" readingOrder="2"/>
    </xf>
    <xf numFmtId="4" fontId="26" fillId="10" borderId="6" xfId="2" applyNumberFormat="1" applyFont="1" applyFill="1" applyBorder="1" applyAlignment="1">
      <alignment horizontal="center" vertical="center" shrinkToFit="1" readingOrder="2"/>
    </xf>
    <xf numFmtId="4" fontId="4" fillId="7" borderId="6" xfId="3" applyNumberFormat="1" applyFont="1" applyFill="1" applyBorder="1" applyAlignment="1">
      <alignment horizontal="center" vertical="center" shrinkToFit="1" readingOrder="2"/>
    </xf>
    <xf numFmtId="4" fontId="6" fillId="14" borderId="6" xfId="2" applyNumberFormat="1" applyFont="1" applyFill="1" applyBorder="1" applyAlignment="1" applyProtection="1">
      <alignment horizontal="center" vertical="center" wrapText="1" shrinkToFit="1" readingOrder="2"/>
      <protection hidden="1"/>
    </xf>
    <xf numFmtId="4" fontId="4" fillId="2" borderId="6" xfId="3" applyNumberFormat="1" applyFont="1" applyFill="1" applyBorder="1" applyAlignment="1">
      <alignment horizontal="center" vertical="center" shrinkToFit="1" readingOrder="2"/>
    </xf>
    <xf numFmtId="4" fontId="23" fillId="16" borderId="6" xfId="2" applyNumberFormat="1" applyFont="1" applyFill="1" applyBorder="1" applyAlignment="1">
      <alignment horizontal="center" vertical="center" shrinkToFit="1" readingOrder="2"/>
    </xf>
    <xf numFmtId="0" fontId="4" fillId="2" borderId="6" xfId="3" applyFont="1" applyFill="1" applyBorder="1" applyAlignment="1">
      <alignment horizontal="center" vertical="center" shrinkToFit="1" readingOrder="2"/>
    </xf>
    <xf numFmtId="4" fontId="4" fillId="17" borderId="0" xfId="3" applyNumberFormat="1" applyFont="1" applyFill="1" applyAlignment="1">
      <alignment horizontal="center" vertical="center" shrinkToFit="1" readingOrder="2"/>
    </xf>
    <xf numFmtId="0" fontId="1" fillId="7" borderId="7" xfId="2" applyFont="1" applyFill="1" applyBorder="1" applyAlignment="1" applyProtection="1">
      <alignment horizontal="center" vertical="center" shrinkToFit="1" readingOrder="2"/>
      <protection hidden="1"/>
    </xf>
    <xf numFmtId="0" fontId="1" fillId="2" borderId="7" xfId="2" applyFont="1" applyFill="1" applyBorder="1" applyAlignment="1" applyProtection="1">
      <alignment horizontal="center" vertical="center" shrinkToFit="1" readingOrder="2"/>
      <protection hidden="1"/>
    </xf>
    <xf numFmtId="0" fontId="6" fillId="2" borderId="7" xfId="4" applyFont="1" applyFill="1" applyBorder="1" applyAlignment="1" applyProtection="1">
      <alignment horizontal="center" vertical="center" shrinkToFit="1" readingOrder="2"/>
      <protection hidden="1"/>
    </xf>
    <xf numFmtId="0" fontId="4" fillId="2" borderId="7" xfId="4" applyFont="1" applyFill="1" applyBorder="1" applyAlignment="1" applyProtection="1">
      <alignment horizontal="center" vertical="center" shrinkToFit="1" readingOrder="2"/>
      <protection hidden="1"/>
    </xf>
    <xf numFmtId="0" fontId="4" fillId="2" borderId="7" xfId="2" applyFont="1" applyFill="1" applyBorder="1" applyAlignment="1">
      <alignment horizontal="center" vertical="center" shrinkToFit="1" readingOrder="2"/>
    </xf>
    <xf numFmtId="164" fontId="6" fillId="2" borderId="7" xfId="2" applyNumberFormat="1" applyFont="1" applyFill="1" applyBorder="1" applyAlignment="1">
      <alignment horizontal="center" vertical="center" shrinkToFit="1" readingOrder="2"/>
    </xf>
    <xf numFmtId="4" fontId="4" fillId="7" borderId="7" xfId="2" applyNumberFormat="1" applyFont="1" applyFill="1" applyBorder="1" applyAlignment="1">
      <alignment horizontal="center" vertical="center" shrinkToFit="1" readingOrder="2"/>
    </xf>
    <xf numFmtId="4" fontId="4" fillId="2" borderId="7" xfId="2" applyNumberFormat="1" applyFont="1" applyFill="1" applyBorder="1" applyAlignment="1">
      <alignment horizontal="center" vertical="center" shrinkToFit="1" readingOrder="2"/>
    </xf>
    <xf numFmtId="4" fontId="22" fillId="9" borderId="7" xfId="2" applyNumberFormat="1" applyFill="1" applyBorder="1" applyAlignment="1">
      <alignment horizontal="center" vertical="center" shrinkToFit="1" readingOrder="2"/>
    </xf>
    <xf numFmtId="4" fontId="4" fillId="14" borderId="7" xfId="2" applyNumberFormat="1" applyFont="1" applyFill="1" applyBorder="1" applyAlignment="1">
      <alignment horizontal="center" vertical="center" shrinkToFit="1" readingOrder="2"/>
    </xf>
    <xf numFmtId="4" fontId="4" fillId="3" borderId="7" xfId="2" applyNumberFormat="1" applyFont="1" applyFill="1" applyBorder="1" applyAlignment="1">
      <alignment horizontal="center" vertical="center" shrinkToFit="1" readingOrder="2"/>
    </xf>
    <xf numFmtId="4" fontId="4" fillId="6" borderId="7" xfId="2" applyNumberFormat="1" applyFont="1" applyFill="1" applyBorder="1" applyAlignment="1">
      <alignment horizontal="center" vertical="center" shrinkToFit="1" readingOrder="2"/>
    </xf>
    <xf numFmtId="4" fontId="4" fillId="11" borderId="7" xfId="2" applyNumberFormat="1" applyFont="1" applyFill="1" applyBorder="1" applyAlignment="1">
      <alignment horizontal="center" vertical="center" shrinkToFit="1" readingOrder="2"/>
    </xf>
    <xf numFmtId="4" fontId="4" fillId="15" borderId="7" xfId="2" applyNumberFormat="1" applyFont="1" applyFill="1" applyBorder="1" applyAlignment="1">
      <alignment horizontal="center" vertical="center" shrinkToFit="1" readingOrder="2"/>
    </xf>
    <xf numFmtId="4" fontId="26" fillId="10" borderId="7" xfId="2" applyNumberFormat="1" applyFont="1" applyFill="1" applyBorder="1" applyAlignment="1">
      <alignment horizontal="center" vertical="center" shrinkToFit="1" readingOrder="2"/>
    </xf>
    <xf numFmtId="4" fontId="4" fillId="7" borderId="7" xfId="3" applyNumberFormat="1" applyFont="1" applyFill="1" applyBorder="1" applyAlignment="1">
      <alignment horizontal="center" vertical="center" shrinkToFit="1" readingOrder="2"/>
    </xf>
    <xf numFmtId="4" fontId="6" fillId="14" borderId="7" xfId="2" applyNumberFormat="1" applyFont="1" applyFill="1" applyBorder="1" applyAlignment="1" applyProtection="1">
      <alignment horizontal="center" vertical="center" wrapText="1" shrinkToFit="1" readingOrder="2"/>
      <protection hidden="1"/>
    </xf>
    <xf numFmtId="4" fontId="4" fillId="2" borderId="7" xfId="3" applyNumberFormat="1" applyFont="1" applyFill="1" applyBorder="1" applyAlignment="1">
      <alignment horizontal="center" vertical="center" shrinkToFit="1" readingOrder="2"/>
    </xf>
    <xf numFmtId="4" fontId="23" fillId="16" borderId="7" xfId="2" applyNumberFormat="1" applyFont="1" applyFill="1" applyBorder="1" applyAlignment="1">
      <alignment horizontal="center" vertical="center" shrinkToFit="1" readingOrder="2"/>
    </xf>
    <xf numFmtId="0" fontId="4" fillId="2" borderId="7" xfId="3" applyFont="1" applyFill="1" applyBorder="1" applyAlignment="1">
      <alignment horizontal="center" vertical="center" shrinkToFit="1" readingOrder="2"/>
    </xf>
    <xf numFmtId="4" fontId="27" fillId="10" borderId="7" xfId="2" applyNumberFormat="1" applyFont="1" applyFill="1" applyBorder="1" applyAlignment="1">
      <alignment horizontal="center" vertical="center" shrinkToFit="1" readingOrder="2"/>
    </xf>
    <xf numFmtId="4" fontId="22" fillId="2" borderId="7" xfId="2" applyNumberFormat="1" applyFill="1" applyBorder="1" applyAlignment="1">
      <alignment horizontal="center" vertical="center" shrinkToFit="1" readingOrder="2"/>
    </xf>
    <xf numFmtId="0" fontId="1" fillId="2" borderId="7" xfId="0" applyFont="1" applyFill="1" applyBorder="1" applyAlignment="1" applyProtection="1">
      <alignment horizontal="center" vertical="center" shrinkToFit="1" readingOrder="2"/>
      <protection hidden="1"/>
    </xf>
    <xf numFmtId="0" fontId="1" fillId="7" borderId="4" xfId="0" applyFont="1" applyFill="1" applyBorder="1" applyAlignment="1" applyProtection="1">
      <alignment horizontal="center" vertical="center" wrapText="1" shrinkToFit="1" readingOrder="2"/>
      <protection hidden="1"/>
    </xf>
    <xf numFmtId="4" fontId="4" fillId="7" borderId="4" xfId="0" applyNumberFormat="1" applyFont="1" applyFill="1" applyBorder="1" applyAlignment="1">
      <alignment horizontal="center" vertical="center" shrinkToFit="1" readingOrder="2"/>
    </xf>
    <xf numFmtId="0" fontId="4" fillId="18" borderId="0" xfId="0" applyFont="1" applyFill="1" applyAlignment="1">
      <alignment horizontal="center" vertical="center" shrinkToFit="1" readingOrder="2"/>
    </xf>
    <xf numFmtId="0" fontId="5" fillId="7" borderId="0" xfId="0" applyFont="1" applyFill="1" applyAlignment="1">
      <alignment horizontal="center" vertical="center" shrinkToFit="1" readingOrder="2"/>
    </xf>
    <xf numFmtId="0" fontId="4" fillId="0" borderId="0" xfId="0" applyFont="1" applyAlignment="1" applyProtection="1">
      <alignment horizontal="center" vertical="center" shrinkToFit="1" readingOrder="2"/>
      <protection hidden="1"/>
    </xf>
    <xf numFmtId="0" fontId="4" fillId="0" borderId="0" xfId="0" applyFont="1" applyAlignment="1">
      <alignment horizontal="center" vertical="center" shrinkToFit="1" readingOrder="2"/>
    </xf>
    <xf numFmtId="164" fontId="4" fillId="0" borderId="0" xfId="0" applyNumberFormat="1" applyFont="1" applyAlignment="1">
      <alignment horizontal="center" vertical="center" shrinkToFit="1" readingOrder="2"/>
    </xf>
    <xf numFmtId="14" fontId="4" fillId="0" borderId="0" xfId="0" applyNumberFormat="1" applyFont="1" applyAlignment="1">
      <alignment horizontal="center" vertical="center" shrinkToFit="1" readingOrder="2"/>
    </xf>
    <xf numFmtId="14" fontId="22" fillId="0" borderId="0" xfId="0" applyNumberFormat="1" applyFont="1" applyAlignment="1">
      <alignment horizontal="center" vertical="center" shrinkToFit="1" readingOrder="2"/>
    </xf>
    <xf numFmtId="4" fontId="4" fillId="0" borderId="0" xfId="0" applyNumberFormat="1" applyFont="1" applyAlignment="1">
      <alignment horizontal="center" vertical="center" shrinkToFit="1" readingOrder="2"/>
    </xf>
    <xf numFmtId="14" fontId="22" fillId="4" borderId="0" xfId="0" applyNumberFormat="1" applyFont="1" applyFill="1" applyAlignment="1">
      <alignment horizontal="center" vertical="center" shrinkToFit="1" readingOrder="2"/>
    </xf>
    <xf numFmtId="0" fontId="4" fillId="7" borderId="0" xfId="0" applyFont="1" applyFill="1" applyAlignment="1">
      <alignment horizontal="center" vertical="center" shrinkToFit="1" readingOrder="2"/>
    </xf>
    <xf numFmtId="14" fontId="4" fillId="0" borderId="0" xfId="0" applyNumberFormat="1" applyFont="1" applyAlignment="1">
      <alignment horizontal="center" vertical="center" wrapText="1" shrinkToFit="1" readingOrder="2"/>
    </xf>
    <xf numFmtId="0" fontId="4" fillId="6" borderId="0" xfId="0" applyFont="1" applyFill="1" applyAlignment="1">
      <alignment horizontal="center" vertical="center" shrinkToFit="1" readingOrder="2"/>
    </xf>
    <xf numFmtId="0" fontId="4" fillId="8" borderId="0" xfId="0" applyFont="1" applyFill="1" applyAlignment="1">
      <alignment horizontal="center" vertical="center" shrinkToFit="1" readingOrder="2"/>
    </xf>
    <xf numFmtId="0" fontId="5" fillId="18" borderId="0" xfId="0" applyFont="1" applyFill="1" applyAlignment="1">
      <alignment horizontal="center" vertical="center" shrinkToFit="1" readingOrder="2"/>
    </xf>
    <xf numFmtId="165" fontId="11" fillId="2" borderId="0" xfId="0" applyNumberFormat="1" applyFont="1" applyFill="1" applyAlignment="1" applyProtection="1">
      <alignment horizontal="center" vertical="center" shrinkToFit="1" readingOrder="2"/>
      <protection hidden="1"/>
    </xf>
    <xf numFmtId="0" fontId="15" fillId="10" borderId="0" xfId="0" applyFont="1" applyFill="1" applyAlignment="1" applyProtection="1">
      <alignment horizontal="center" vertical="center" shrinkToFit="1" readingOrder="2"/>
      <protection hidden="1"/>
    </xf>
    <xf numFmtId="0" fontId="16" fillId="10" borderId="0" xfId="0" applyFont="1" applyFill="1" applyAlignment="1" applyProtection="1">
      <alignment horizontal="center" vertical="center" shrinkToFit="1" readingOrder="2"/>
      <protection hidden="1"/>
    </xf>
    <xf numFmtId="4" fontId="19" fillId="10" borderId="1" xfId="0" applyNumberFormat="1" applyFont="1" applyFill="1" applyBorder="1" applyAlignment="1">
      <alignment horizontal="center" vertical="center" shrinkToFit="1" readingOrder="2"/>
    </xf>
    <xf numFmtId="4" fontId="19" fillId="10" borderId="2" xfId="0" applyNumberFormat="1" applyFont="1" applyFill="1" applyBorder="1" applyAlignment="1">
      <alignment horizontal="center" vertical="center" shrinkToFit="1" readingOrder="2"/>
    </xf>
    <xf numFmtId="4" fontId="20" fillId="10" borderId="0" xfId="0" applyNumberFormat="1" applyFont="1" applyFill="1" applyAlignment="1">
      <alignment horizontal="center" vertical="center" shrinkToFit="1" readingOrder="2"/>
    </xf>
    <xf numFmtId="2" fontId="20" fillId="2" borderId="0" xfId="0" applyNumberFormat="1" applyFont="1" applyFill="1" applyAlignment="1">
      <alignment horizontal="center" vertical="center" shrinkToFit="1" readingOrder="2"/>
    </xf>
    <xf numFmtId="0" fontId="1" fillId="7" borderId="4" xfId="0" applyFont="1" applyFill="1" applyBorder="1" applyAlignment="1" applyProtection="1">
      <alignment horizontal="center" vertical="center" wrapText="1" shrinkToFit="1" readingOrder="2"/>
      <protection hidden="1"/>
    </xf>
    <xf numFmtId="0" fontId="6" fillId="2" borderId="0" xfId="0" applyFont="1" applyFill="1" applyAlignment="1" applyProtection="1">
      <alignment horizontal="center" vertical="center" shrinkToFit="1" readingOrder="2"/>
      <protection hidden="1"/>
    </xf>
    <xf numFmtId="0" fontId="1" fillId="4" borderId="0" xfId="0" applyFont="1" applyFill="1" applyAlignment="1">
      <alignment horizontal="center" vertical="center" readingOrder="2"/>
    </xf>
  </cellXfs>
  <cellStyles count="5">
    <cellStyle name="Comma" xfId="1" builtinId="3"/>
    <cellStyle name="Normal" xfId="0" builtinId="0"/>
    <cellStyle name="Normal_بيان المستخلصات الشهرى" xfId="2" xr:uid="{8917A7AD-44ED-4BA1-ABE2-D566CABD4056}"/>
    <cellStyle name="Normal_مورد خرسانه ـ إيجى ميكس" xfId="3" xr:uid="{DBA95C6E-B9E4-48DF-93C2-29D74B217141}"/>
    <cellStyle name="عادي_بيان المستخلصات الشهرى" xfId="4" xr:uid="{E70494B6-43C2-4B55-B784-05BCBC5E2CED}"/>
  </cellStyles>
  <dxfs count="20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 patternType="solid">
          <bgColor indexed="15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10"/>
      </font>
    </dxf>
    <dxf>
      <fill>
        <patternFill>
          <bgColor rgb="FF00B0F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F5CC3-853E-49D5-AF6A-6C040FB45752}">
  <sheetPr>
    <tabColor rgb="FF7030A0"/>
    <pageSetUpPr fitToPage="1"/>
  </sheetPr>
  <dimension ref="A1:BJ126"/>
  <sheetViews>
    <sheetView rightToLeft="1" tabSelected="1" view="pageBreakPreview" topLeftCell="A4" zoomScale="71" zoomScaleNormal="100" zoomScaleSheetLayoutView="71" workbookViewId="0">
      <pane xSplit="12" ySplit="6" topLeftCell="M26" activePane="bottomRight" state="frozen"/>
      <selection activeCell="A4" sqref="A4"/>
      <selection pane="topRight" activeCell="M4" sqref="M4"/>
      <selection pane="bottomLeft" activeCell="A10" sqref="A10"/>
      <selection pane="bottomRight" activeCell="A126" sqref="A126:XFD3611"/>
    </sheetView>
  </sheetViews>
  <sheetFormatPr defaultRowHeight="15" outlineLevelCol="1" x14ac:dyDescent="0.2"/>
  <cols>
    <col min="1" max="1" width="10.5703125" style="129" customWidth="1"/>
    <col min="2" max="2" width="9.42578125" style="129" customWidth="1"/>
    <col min="3" max="3" width="36.28515625" style="129" customWidth="1"/>
    <col min="4" max="4" width="7.140625" style="129" hidden="1" customWidth="1"/>
    <col min="5" max="5" width="8.5703125" style="129" hidden="1" customWidth="1"/>
    <col min="6" max="7" width="19.42578125" style="129" customWidth="1"/>
    <col min="8" max="8" width="11.28515625" style="129" hidden="1" customWidth="1"/>
    <col min="9" max="9" width="11.7109375" style="129" customWidth="1"/>
    <col min="10" max="10" width="9.5703125" style="130" customWidth="1"/>
    <col min="11" max="11" width="15.7109375" style="131" customWidth="1"/>
    <col min="12" max="12" width="16.5703125" style="130" customWidth="1"/>
    <col min="13" max="13" width="18" style="132" customWidth="1"/>
    <col min="14" max="14" width="18.7109375" style="132" hidden="1" customWidth="1"/>
    <col min="15" max="15" width="14.28515625" style="132" hidden="1" customWidth="1"/>
    <col min="16" max="16" width="15" style="132" hidden="1" customWidth="1"/>
    <col min="17" max="17" width="19.140625" style="132" hidden="1" customWidth="1"/>
    <col min="18" max="18" width="14.42578125" style="133" customWidth="1"/>
    <col min="19" max="19" width="15.28515625" style="134" customWidth="1"/>
    <col min="20" max="20" width="17.28515625" style="134" customWidth="1"/>
    <col min="21" max="21" width="12.28515625" style="135" customWidth="1"/>
    <col min="22" max="22" width="16.140625" style="133" customWidth="1"/>
    <col min="23" max="23" width="12.7109375" style="133" customWidth="1"/>
    <col min="24" max="24" width="14.85546875" style="132" customWidth="1"/>
    <col min="25" max="25" width="17.42578125" style="132" customWidth="1"/>
    <col min="26" max="27" width="18.5703125" style="132" customWidth="1"/>
    <col min="28" max="28" width="11.85546875" style="132" customWidth="1"/>
    <col min="29" max="29" width="13.42578125" style="133" customWidth="1"/>
    <col min="30" max="30" width="19.140625" style="133" customWidth="1"/>
    <col min="31" max="31" width="17.140625" style="133" customWidth="1"/>
    <col min="32" max="32" width="12" style="135" hidden="1" customWidth="1"/>
    <col min="33" max="33" width="19.140625" style="136" customWidth="1"/>
    <col min="34" max="34" width="13.140625" style="130" hidden="1" customWidth="1" outlineLevel="1" collapsed="1"/>
    <col min="35" max="36" width="13.140625" style="130" hidden="1" customWidth="1" outlineLevel="1"/>
    <col min="37" max="37" width="19.140625" style="130" hidden="1" customWidth="1" collapsed="1"/>
    <col min="38" max="38" width="17" style="133" hidden="1" customWidth="1"/>
    <col min="39" max="39" width="18.42578125" style="137" hidden="1" customWidth="1"/>
    <col min="40" max="40" width="15.85546875" style="130" hidden="1" customWidth="1"/>
    <col min="41" max="41" width="12.7109375" style="138" hidden="1" customWidth="1"/>
    <col min="42" max="42" width="13" style="138" hidden="1" customWidth="1"/>
    <col min="43" max="43" width="11.140625" style="138" hidden="1" customWidth="1"/>
    <col min="44" max="44" width="17" style="138" hidden="1" customWidth="1"/>
    <col min="45" max="45" width="19.42578125" style="139" hidden="1" customWidth="1"/>
    <col min="46" max="47" width="13.7109375" style="130" hidden="1" customWidth="1"/>
    <col min="48" max="48" width="15.140625" style="130" customWidth="1"/>
    <col min="49" max="49" width="17.28515625" style="130" customWidth="1"/>
    <col min="50" max="50" width="17.42578125" style="130" customWidth="1"/>
    <col min="51" max="51" width="33" style="130" hidden="1" customWidth="1"/>
    <col min="52" max="52" width="21.140625" style="130" customWidth="1"/>
    <col min="53" max="53" width="20.42578125" style="140" customWidth="1"/>
    <col min="54" max="54" width="12.28515625" style="21" customWidth="1"/>
    <col min="55" max="56" width="17.140625" style="21" customWidth="1"/>
    <col min="57" max="57" width="9.140625" style="21" customWidth="1"/>
    <col min="58" max="58" width="16" style="21" customWidth="1"/>
    <col min="59" max="67" width="9.140625" style="21" customWidth="1"/>
    <col min="68" max="16384" width="9.140625" style="21"/>
  </cols>
  <sheetData>
    <row r="1" spans="1:62" ht="24.95" customHeight="1" x14ac:dyDescent="0.2">
      <c r="A1" s="1"/>
      <c r="B1" s="1"/>
      <c r="C1" s="1"/>
      <c r="D1" s="2"/>
      <c r="E1" s="2"/>
      <c r="F1" s="2"/>
      <c r="G1" s="2"/>
      <c r="H1" s="2"/>
      <c r="I1" s="2"/>
      <c r="J1" s="3"/>
      <c r="K1" s="4"/>
      <c r="L1" s="5"/>
      <c r="M1" s="6"/>
      <c r="N1" s="6"/>
      <c r="O1" s="6"/>
      <c r="P1" s="6"/>
      <c r="Q1" s="6"/>
      <c r="R1" s="7"/>
      <c r="S1" s="8"/>
      <c r="T1" s="8"/>
      <c r="U1" s="9"/>
      <c r="V1" s="7"/>
      <c r="W1" s="7"/>
      <c r="X1" s="10"/>
      <c r="Y1" s="11"/>
      <c r="Z1" s="11"/>
      <c r="AA1" s="11"/>
      <c r="AB1" s="6"/>
      <c r="AC1" s="7"/>
      <c r="AD1" s="7"/>
      <c r="AE1" s="7"/>
      <c r="AF1" s="9"/>
      <c r="AG1" s="12"/>
      <c r="AH1" s="3"/>
      <c r="AI1" s="13"/>
      <c r="AJ1" s="3"/>
      <c r="AK1" s="14"/>
      <c r="AL1" s="7"/>
      <c r="AM1" s="15"/>
      <c r="AN1" s="3"/>
      <c r="AO1" s="16"/>
      <c r="AP1" s="16"/>
      <c r="AQ1" s="16"/>
      <c r="AR1" s="16"/>
      <c r="AS1" s="17"/>
      <c r="AT1" s="18"/>
      <c r="AU1" s="18"/>
      <c r="AV1" s="18"/>
      <c r="AW1" s="18"/>
      <c r="AX1" s="18">
        <v>0</v>
      </c>
      <c r="AY1" s="18"/>
      <c r="AZ1" s="19"/>
      <c r="BA1" s="19"/>
      <c r="BB1" s="20"/>
      <c r="BC1" s="20"/>
      <c r="BD1" s="20"/>
      <c r="BE1" s="20"/>
      <c r="BF1" s="20"/>
      <c r="BG1" s="20"/>
      <c r="BH1" s="20"/>
      <c r="BI1" s="20"/>
      <c r="BJ1" s="20"/>
    </row>
    <row r="2" spans="1:62" ht="22.5" customHeight="1" x14ac:dyDescent="0.2">
      <c r="A2" s="149" t="s">
        <v>0</v>
      </c>
      <c r="B2" s="149"/>
      <c r="C2" s="149"/>
      <c r="D2" s="22"/>
      <c r="E2" s="2"/>
      <c r="F2" s="5"/>
      <c r="G2" s="2"/>
      <c r="H2" s="2"/>
      <c r="I2" s="2"/>
      <c r="J2" s="3"/>
      <c r="K2" s="4"/>
      <c r="L2" s="5"/>
      <c r="M2" s="6"/>
      <c r="N2" s="6"/>
      <c r="O2" s="6"/>
      <c r="P2" s="6"/>
      <c r="Q2" s="6"/>
      <c r="R2" s="7"/>
      <c r="S2" s="23"/>
      <c r="T2" s="23"/>
      <c r="U2" s="7"/>
      <c r="V2" s="7"/>
      <c r="W2" s="7"/>
      <c r="X2" s="6"/>
      <c r="Y2" s="6"/>
      <c r="Z2" s="6"/>
      <c r="AA2" s="6"/>
      <c r="AB2" s="6"/>
      <c r="AC2" s="7"/>
      <c r="AD2" s="7"/>
      <c r="AE2" s="22"/>
      <c r="AF2" s="22"/>
      <c r="AG2" s="24"/>
      <c r="AH2" s="24"/>
      <c r="AI2" s="24"/>
      <c r="AJ2" s="24"/>
      <c r="AK2" s="24"/>
      <c r="AL2" s="22"/>
      <c r="AM2" s="25"/>
      <c r="AN2" s="3"/>
      <c r="AO2" s="3"/>
      <c r="AP2" s="3"/>
      <c r="AQ2" s="3"/>
      <c r="AR2" s="3"/>
      <c r="AS2" s="3"/>
      <c r="AT2" s="18"/>
      <c r="AU2" s="18"/>
      <c r="AV2" s="18"/>
      <c r="AW2" s="18"/>
      <c r="AX2" s="18"/>
      <c r="AY2" s="18"/>
      <c r="AZ2" s="18"/>
      <c r="BA2" s="19"/>
      <c r="BB2" s="20"/>
      <c r="BC2" s="20"/>
      <c r="BD2" s="20"/>
      <c r="BE2" s="20"/>
      <c r="BF2" s="20"/>
      <c r="BG2" s="20"/>
      <c r="BH2" s="20"/>
      <c r="BI2" s="20"/>
      <c r="BJ2" s="20"/>
    </row>
    <row r="3" spans="1:62" ht="27" customHeight="1" x14ac:dyDescent="0.2">
      <c r="A3" s="149" t="s">
        <v>1</v>
      </c>
      <c r="B3" s="149"/>
      <c r="C3" s="149"/>
      <c r="D3" s="26"/>
      <c r="E3" s="27"/>
      <c r="F3" s="28"/>
      <c r="G3" s="150" t="s">
        <v>2</v>
      </c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29"/>
      <c r="AE3" s="22"/>
      <c r="AF3" s="22"/>
      <c r="AG3" s="24"/>
      <c r="AH3" s="18"/>
      <c r="AI3" s="141">
        <f ca="1">NOW()</f>
        <v>45677.484920370371</v>
      </c>
      <c r="AJ3" s="141"/>
      <c r="AK3" s="30"/>
      <c r="AL3" s="22"/>
      <c r="AM3" s="25"/>
      <c r="AN3" s="3"/>
      <c r="AO3" s="3"/>
      <c r="AP3" s="3"/>
      <c r="AQ3" s="3"/>
      <c r="AR3" s="3"/>
      <c r="AS3" s="3"/>
      <c r="AT3" s="18"/>
      <c r="AU3" s="18"/>
      <c r="AV3" s="18"/>
      <c r="AW3" s="18"/>
      <c r="AX3" s="18"/>
      <c r="AY3" s="18"/>
      <c r="AZ3" s="18"/>
      <c r="BA3" s="19"/>
      <c r="BB3" s="20"/>
      <c r="BC3" s="20"/>
      <c r="BD3" s="20"/>
      <c r="BE3" s="20"/>
      <c r="BF3" s="20"/>
      <c r="BG3" s="20"/>
      <c r="BH3" s="20"/>
      <c r="BI3" s="20"/>
      <c r="BJ3" s="20"/>
    </row>
    <row r="4" spans="1:62" s="40" customFormat="1" ht="21" customHeight="1" x14ac:dyDescent="0.2">
      <c r="A4" s="31">
        <v>1</v>
      </c>
      <c r="B4" s="32" t="s">
        <v>3</v>
      </c>
      <c r="C4" s="31">
        <v>3</v>
      </c>
      <c r="D4" s="33"/>
      <c r="E4" s="34"/>
      <c r="F4" s="35">
        <v>4</v>
      </c>
      <c r="G4" s="31">
        <v>5</v>
      </c>
      <c r="H4" s="33"/>
      <c r="I4" s="31">
        <v>6</v>
      </c>
      <c r="J4" s="35">
        <v>7</v>
      </c>
      <c r="K4" s="31">
        <v>8</v>
      </c>
      <c r="L4" s="36">
        <v>9</v>
      </c>
      <c r="M4" s="31">
        <v>10</v>
      </c>
      <c r="N4" s="37"/>
      <c r="O4" s="34"/>
      <c r="P4" s="33"/>
      <c r="Q4" s="34"/>
      <c r="R4" s="35">
        <v>11</v>
      </c>
      <c r="S4" s="31">
        <v>12</v>
      </c>
      <c r="T4" s="36">
        <v>13</v>
      </c>
      <c r="U4" s="31">
        <v>14</v>
      </c>
      <c r="V4" s="35">
        <v>15</v>
      </c>
      <c r="W4" s="31">
        <v>16</v>
      </c>
      <c r="X4" s="36">
        <v>17</v>
      </c>
      <c r="Y4" s="31">
        <v>18</v>
      </c>
      <c r="Z4" s="31">
        <v>18</v>
      </c>
      <c r="AA4" s="31">
        <v>18</v>
      </c>
      <c r="AB4" s="35">
        <v>19</v>
      </c>
      <c r="AC4" s="31">
        <v>20</v>
      </c>
      <c r="AD4" s="36">
        <v>21</v>
      </c>
      <c r="AE4" s="31">
        <v>22</v>
      </c>
      <c r="AF4" s="37"/>
      <c r="AG4" s="31">
        <v>23</v>
      </c>
      <c r="AH4" s="33"/>
      <c r="AI4" s="34"/>
      <c r="AJ4" s="37"/>
      <c r="AK4" s="34"/>
      <c r="AL4" s="33"/>
      <c r="AM4" s="34"/>
      <c r="AN4" s="37"/>
      <c r="AO4" s="34"/>
      <c r="AP4" s="33"/>
      <c r="AQ4" s="34"/>
      <c r="AR4" s="37"/>
      <c r="AS4" s="34"/>
      <c r="AT4" s="33"/>
      <c r="AU4" s="34"/>
      <c r="AV4" s="35">
        <v>24</v>
      </c>
      <c r="AW4" s="31">
        <v>25</v>
      </c>
      <c r="AX4" s="36">
        <v>26</v>
      </c>
      <c r="AY4" s="34"/>
      <c r="AZ4" s="35">
        <v>29</v>
      </c>
      <c r="BA4" s="38">
        <f>BA5-AZ126</f>
        <v>0.20150000003923196</v>
      </c>
      <c r="BB4" s="39"/>
      <c r="BC4" s="39"/>
      <c r="BD4" s="39"/>
      <c r="BE4" s="39"/>
      <c r="BF4" s="39"/>
      <c r="BG4" s="39"/>
      <c r="BH4" s="39"/>
      <c r="BI4" s="39"/>
      <c r="BJ4" s="39"/>
    </row>
    <row r="5" spans="1:62" ht="27.75" customHeight="1" thickBot="1" x14ac:dyDescent="0.25">
      <c r="A5" s="142" t="s">
        <v>4</v>
      </c>
      <c r="B5" s="142"/>
      <c r="C5" s="142"/>
      <c r="D5" s="26"/>
      <c r="E5" s="2"/>
      <c r="F5" s="5"/>
      <c r="G5" s="143" t="s">
        <v>5</v>
      </c>
      <c r="H5" s="143"/>
      <c r="I5" s="143"/>
      <c r="J5" s="13"/>
      <c r="K5" s="41" t="e">
        <f>M6-#REF!</f>
        <v>#REF!</v>
      </c>
      <c r="L5" s="42">
        <f>L6-L126</f>
        <v>0</v>
      </c>
      <c r="M5" s="42">
        <f>M6-M126</f>
        <v>0</v>
      </c>
      <c r="N5" s="42">
        <f>N6-N126</f>
        <v>0</v>
      </c>
      <c r="O5" s="42">
        <f>O6-O126</f>
        <v>0</v>
      </c>
      <c r="P5" s="42">
        <f>P6-P126</f>
        <v>0</v>
      </c>
      <c r="Q5" s="42">
        <f>Q6-Q126</f>
        <v>0</v>
      </c>
      <c r="R5" s="42">
        <f>R6-R126</f>
        <v>0</v>
      </c>
      <c r="S5" s="42">
        <f>S6-S126</f>
        <v>0</v>
      </c>
      <c r="T5" s="42">
        <f>T6-T126</f>
        <v>0</v>
      </c>
      <c r="U5" s="42">
        <f>U6-U126</f>
        <v>0</v>
      </c>
      <c r="V5" s="42">
        <f>V6-V126</f>
        <v>0</v>
      </c>
      <c r="W5" s="42">
        <f>W6-W126</f>
        <v>0</v>
      </c>
      <c r="X5" s="42">
        <f>X6-X126</f>
        <v>0</v>
      </c>
      <c r="Y5" s="42">
        <f>Y6-Y126</f>
        <v>0</v>
      </c>
      <c r="Z5" s="42">
        <f>Z6-Z126</f>
        <v>0</v>
      </c>
      <c r="AA5" s="42">
        <f>AA6-AA126</f>
        <v>0</v>
      </c>
      <c r="AB5" s="42">
        <f>AB6-AB126</f>
        <v>0</v>
      </c>
      <c r="AC5" s="42">
        <f>AC6-AC126</f>
        <v>0</v>
      </c>
      <c r="AD5" s="42">
        <f>AD6-AD126</f>
        <v>0</v>
      </c>
      <c r="AE5" s="42">
        <f>AE6-AE126</f>
        <v>0</v>
      </c>
      <c r="AF5" s="42">
        <f>AF6-AF126</f>
        <v>-10879.188899999777</v>
      </c>
      <c r="AG5" s="42">
        <f>AG6-AG126</f>
        <v>0</v>
      </c>
      <c r="AH5" s="42">
        <f>AH6-AH126</f>
        <v>0</v>
      </c>
      <c r="AI5" s="42">
        <f>AI6-AI126</f>
        <v>0</v>
      </c>
      <c r="AJ5" s="42">
        <f>AJ6-AJ126</f>
        <v>0</v>
      </c>
      <c r="AK5" s="42">
        <f>AK6-AK126</f>
        <v>0</v>
      </c>
      <c r="AL5" s="42">
        <f>AL6-AL126</f>
        <v>13796.1691136393</v>
      </c>
      <c r="AM5" s="42">
        <f>AM6-AM126</f>
        <v>0</v>
      </c>
      <c r="AN5" s="42">
        <f>AN6-AN126</f>
        <v>-3308865.3530000001</v>
      </c>
      <c r="AO5" s="42">
        <f>AO6-AO126</f>
        <v>-996948.72000000009</v>
      </c>
      <c r="AP5" s="42">
        <f>AP6-AP126</f>
        <v>-1551111.41</v>
      </c>
      <c r="AQ5" s="42">
        <f>AQ6-AQ126</f>
        <v>-50100.08</v>
      </c>
      <c r="AR5" s="42">
        <f>AR6-AR126</f>
        <v>-27616.999999999996</v>
      </c>
      <c r="AS5" s="42">
        <f>AS6-AS126</f>
        <v>0</v>
      </c>
      <c r="AT5" s="42">
        <f>AT6-AT126</f>
        <v>0</v>
      </c>
      <c r="AU5" s="42">
        <f>AU6-AU126</f>
        <v>0</v>
      </c>
      <c r="AV5" s="42">
        <f>AV6-AV126</f>
        <v>0</v>
      </c>
      <c r="AW5" s="42">
        <f>AW6-AW126</f>
        <v>0</v>
      </c>
      <c r="AX5" s="42">
        <f>AX6-AX126</f>
        <v>0</v>
      </c>
      <c r="AY5" s="42">
        <f>AY6-AY126</f>
        <v>0</v>
      </c>
      <c r="AZ5" s="42">
        <f>AZ6-AZ126</f>
        <v>0</v>
      </c>
      <c r="BA5" s="43">
        <f>SUBTOTAL(109,AZ8:AZ125)</f>
        <v>13796.370613639339</v>
      </c>
      <c r="BB5" s="20"/>
      <c r="BC5" s="20"/>
      <c r="BD5" s="20"/>
      <c r="BE5" s="20"/>
      <c r="BF5" s="20"/>
      <c r="BG5" s="20"/>
      <c r="BH5" s="20"/>
      <c r="BI5" s="20"/>
      <c r="BJ5" s="20"/>
    </row>
    <row r="6" spans="1:62" s="59" customFormat="1" ht="28.5" customHeight="1" thickTop="1" thickBot="1" x14ac:dyDescent="0.25">
      <c r="A6" s="144">
        <f>AL6</f>
        <v>13796.1691136393</v>
      </c>
      <c r="B6" s="145"/>
      <c r="C6" s="145"/>
      <c r="D6" s="44"/>
      <c r="E6" s="45"/>
      <c r="F6" s="46"/>
      <c r="G6" s="146">
        <f>M6</f>
        <v>66177307.059999995</v>
      </c>
      <c r="H6" s="147"/>
      <c r="I6" s="146"/>
      <c r="J6" s="47"/>
      <c r="K6" s="41" t="e">
        <f>AZ6-#REF!</f>
        <v>#REF!</v>
      </c>
      <c r="L6" s="48">
        <f>L126</f>
        <v>0</v>
      </c>
      <c r="M6" s="48">
        <f>M126</f>
        <v>66177307.059999995</v>
      </c>
      <c r="N6" s="49"/>
      <c r="O6" s="49"/>
      <c r="P6" s="49"/>
      <c r="Q6" s="50"/>
      <c r="R6" s="48">
        <f>R126</f>
        <v>661773.07059999998</v>
      </c>
      <c r="S6" s="48">
        <f>S126</f>
        <v>21621241.589999996</v>
      </c>
      <c r="T6" s="48">
        <f>T126</f>
        <v>20855418.489999998</v>
      </c>
      <c r="U6" s="48">
        <f>U126</f>
        <v>3308865.3530000001</v>
      </c>
      <c r="V6" s="48">
        <f>V126</f>
        <v>0</v>
      </c>
      <c r="W6" s="48">
        <f t="shared" ref="W6:AE6" si="0">W126</f>
        <v>0</v>
      </c>
      <c r="X6" s="48">
        <f t="shared" si="0"/>
        <v>19288715.689999998</v>
      </c>
      <c r="Y6" s="51">
        <f>Y126</f>
        <v>1071239.8324999998</v>
      </c>
      <c r="Z6" s="51">
        <f>Z126</f>
        <v>0</v>
      </c>
      <c r="AA6" s="51">
        <f>AA126</f>
        <v>0</v>
      </c>
      <c r="AB6" s="48">
        <f t="shared" si="0"/>
        <v>70282.83</v>
      </c>
      <c r="AC6" s="48">
        <f>AC126</f>
        <v>-65648.72</v>
      </c>
      <c r="AD6" s="48">
        <f t="shared" si="0"/>
        <v>0</v>
      </c>
      <c r="AE6" s="48">
        <f t="shared" si="0"/>
        <v>0</v>
      </c>
      <c r="AF6" s="50"/>
      <c r="AG6" s="48">
        <f>AG126</f>
        <v>16046.370613639299</v>
      </c>
      <c r="AH6" s="52">
        <f>AH126</f>
        <v>0</v>
      </c>
      <c r="AI6" s="50"/>
      <c r="AJ6" s="50"/>
      <c r="AK6" s="50">
        <f>AK126</f>
        <v>16046.370613639299</v>
      </c>
      <c r="AL6" s="50">
        <f>AZ6</f>
        <v>13796.1691136393</v>
      </c>
      <c r="AM6" s="50"/>
      <c r="AN6" s="53"/>
      <c r="AO6" s="53"/>
      <c r="AP6" s="53"/>
      <c r="AQ6" s="53"/>
      <c r="AR6" s="53"/>
      <c r="AS6" s="54">
        <f>AS126</f>
        <v>683088.14300000004</v>
      </c>
      <c r="AT6" s="53"/>
      <c r="AU6" s="53">
        <f>AU126</f>
        <v>16046.370613639299</v>
      </c>
      <c r="AV6" s="48">
        <f t="shared" ref="AV6:AW6" si="1">AV126</f>
        <v>2250</v>
      </c>
      <c r="AW6" s="48">
        <f t="shared" si="1"/>
        <v>0</v>
      </c>
      <c r="AX6" s="48">
        <f>AX126</f>
        <v>0</v>
      </c>
      <c r="AY6" s="55">
        <f>AY126</f>
        <v>13796.370613639299</v>
      </c>
      <c r="AZ6" s="48">
        <f>AZ126</f>
        <v>13796.1691136393</v>
      </c>
      <c r="BA6" s="56"/>
      <c r="BB6" s="57"/>
      <c r="BC6" s="58"/>
      <c r="BD6" s="58"/>
      <c r="BE6" s="57"/>
      <c r="BF6" s="57"/>
      <c r="BG6" s="57"/>
      <c r="BH6" s="57"/>
      <c r="BI6" s="57"/>
      <c r="BJ6" s="57"/>
    </row>
    <row r="7" spans="1:62" s="80" customFormat="1" ht="63" customHeight="1" thickTop="1" thickBot="1" x14ac:dyDescent="0.25">
      <c r="A7" s="60" t="s">
        <v>6</v>
      </c>
      <c r="B7" s="61" t="s">
        <v>7</v>
      </c>
      <c r="C7" s="61" t="s">
        <v>8</v>
      </c>
      <c r="D7" s="62" t="s">
        <v>9</v>
      </c>
      <c r="E7" s="62" t="s">
        <v>10</v>
      </c>
      <c r="F7" s="61" t="s">
        <v>11</v>
      </c>
      <c r="G7" s="61" t="s">
        <v>12</v>
      </c>
      <c r="H7" s="62" t="s">
        <v>13</v>
      </c>
      <c r="I7" s="61" t="s">
        <v>14</v>
      </c>
      <c r="J7" s="63" t="s">
        <v>15</v>
      </c>
      <c r="K7" s="61" t="s">
        <v>16</v>
      </c>
      <c r="L7" s="60" t="s">
        <v>17</v>
      </c>
      <c r="M7" s="61" t="s">
        <v>18</v>
      </c>
      <c r="N7" s="64" t="s">
        <v>19</v>
      </c>
      <c r="O7" s="64" t="s">
        <v>20</v>
      </c>
      <c r="P7" s="64" t="s">
        <v>21</v>
      </c>
      <c r="Q7" s="64" t="s">
        <v>22</v>
      </c>
      <c r="R7" s="61" t="s">
        <v>23</v>
      </c>
      <c r="S7" s="60" t="s">
        <v>24</v>
      </c>
      <c r="T7" s="60" t="s">
        <v>25</v>
      </c>
      <c r="U7" s="65" t="s">
        <v>26</v>
      </c>
      <c r="V7" s="63" t="s">
        <v>27</v>
      </c>
      <c r="W7" s="66" t="s">
        <v>28</v>
      </c>
      <c r="X7" s="60" t="s">
        <v>29</v>
      </c>
      <c r="Y7" s="61" t="s">
        <v>30</v>
      </c>
      <c r="Z7" s="63" t="s">
        <v>31</v>
      </c>
      <c r="AA7" s="63" t="s">
        <v>32</v>
      </c>
      <c r="AB7" s="63" t="s">
        <v>33</v>
      </c>
      <c r="AC7" s="67" t="s">
        <v>34</v>
      </c>
      <c r="AD7" s="63" t="s">
        <v>35</v>
      </c>
      <c r="AE7" s="63" t="s">
        <v>36</v>
      </c>
      <c r="AF7" s="62" t="s">
        <v>37</v>
      </c>
      <c r="AG7" s="60" t="s">
        <v>38</v>
      </c>
      <c r="AH7" s="68" t="s">
        <v>39</v>
      </c>
      <c r="AI7" s="68" t="s">
        <v>40</v>
      </c>
      <c r="AJ7" s="68" t="s">
        <v>41</v>
      </c>
      <c r="AK7" s="69" t="s">
        <v>42</v>
      </c>
      <c r="AL7" s="69" t="s">
        <v>43</v>
      </c>
      <c r="AM7" s="64" t="s">
        <v>44</v>
      </c>
      <c r="AN7" s="70" t="s">
        <v>45</v>
      </c>
      <c r="AO7" s="70" t="s">
        <v>24</v>
      </c>
      <c r="AP7" s="71" t="s">
        <v>46</v>
      </c>
      <c r="AQ7" s="71" t="s">
        <v>30</v>
      </c>
      <c r="AR7" s="71" t="s">
        <v>47</v>
      </c>
      <c r="AS7" s="72" t="s">
        <v>48</v>
      </c>
      <c r="AT7" s="73" t="s">
        <v>49</v>
      </c>
      <c r="AU7" s="73" t="s">
        <v>50</v>
      </c>
      <c r="AV7" s="63" t="s">
        <v>51</v>
      </c>
      <c r="AW7" s="74" t="s">
        <v>52</v>
      </c>
      <c r="AX7" s="74" t="s">
        <v>53</v>
      </c>
      <c r="AY7" s="73" t="s">
        <v>54</v>
      </c>
      <c r="AZ7" s="75" t="s">
        <v>55</v>
      </c>
      <c r="BA7" s="76" t="s">
        <v>56</v>
      </c>
      <c r="BB7" s="77" t="s">
        <v>57</v>
      </c>
      <c r="BC7" s="78"/>
      <c r="BD7" s="78"/>
      <c r="BE7" s="78"/>
      <c r="BF7" s="79"/>
      <c r="BG7" s="78"/>
      <c r="BH7" s="78"/>
      <c r="BI7" s="78"/>
      <c r="BJ7" s="78"/>
    </row>
    <row r="8" spans="1:62" ht="25.5" customHeight="1" x14ac:dyDescent="0.2">
      <c r="A8" s="81">
        <v>1</v>
      </c>
      <c r="B8" s="82">
        <v>1</v>
      </c>
      <c r="C8" s="83" t="s">
        <v>58</v>
      </c>
      <c r="D8" s="83" t="s">
        <v>59</v>
      </c>
      <c r="E8" s="83" t="s">
        <v>60</v>
      </c>
      <c r="F8" s="83" t="s">
        <v>61</v>
      </c>
      <c r="G8" s="83" t="s">
        <v>62</v>
      </c>
      <c r="H8" s="84"/>
      <c r="I8" s="84" t="s">
        <v>63</v>
      </c>
      <c r="J8" s="85">
        <v>93</v>
      </c>
      <c r="K8" s="86">
        <v>43404</v>
      </c>
      <c r="L8" s="87">
        <v>0</v>
      </c>
      <c r="M8" s="88">
        <v>428513.08</v>
      </c>
      <c r="N8" s="88">
        <v>0</v>
      </c>
      <c r="O8" s="88">
        <v>0</v>
      </c>
      <c r="P8" s="88">
        <v>0</v>
      </c>
      <c r="Q8" s="88">
        <v>0</v>
      </c>
      <c r="R8" s="89">
        <v>8746.3116000000009</v>
      </c>
      <c r="S8" s="90">
        <v>231859</v>
      </c>
      <c r="T8" s="91">
        <v>187903.66999999998</v>
      </c>
      <c r="U8" s="89">
        <v>0</v>
      </c>
      <c r="V8" s="89">
        <v>0</v>
      </c>
      <c r="W8" s="89">
        <v>0</v>
      </c>
      <c r="X8" s="90">
        <v>0</v>
      </c>
      <c r="Y8" s="92">
        <v>0</v>
      </c>
      <c r="Z8" s="93">
        <v>0</v>
      </c>
      <c r="AA8" s="94">
        <v>0</v>
      </c>
      <c r="AB8" s="88">
        <v>0</v>
      </c>
      <c r="AC8" s="95">
        <v>0</v>
      </c>
      <c r="AD8" s="88">
        <v>0</v>
      </c>
      <c r="AE8" s="88"/>
      <c r="AF8" s="88">
        <v>0</v>
      </c>
      <c r="AG8" s="96">
        <f>(M8-R8-SUM(S8:AF8))+AD8</f>
        <v>4.0984000000171363</v>
      </c>
      <c r="AH8" s="88">
        <v>0</v>
      </c>
      <c r="AI8" s="88">
        <v>0</v>
      </c>
      <c r="AJ8" s="88">
        <v>0</v>
      </c>
      <c r="AK8" s="97">
        <f>AJ8+AG8</f>
        <v>4.0984000000171363</v>
      </c>
      <c r="AL8" s="88"/>
      <c r="AM8" s="88"/>
      <c r="AN8" s="98">
        <f t="shared" ref="AN8:AN71" si="2">+U8</f>
        <v>0</v>
      </c>
      <c r="AO8" s="88">
        <v>0</v>
      </c>
      <c r="AP8" s="88">
        <v>0</v>
      </c>
      <c r="AQ8" s="88">
        <v>0</v>
      </c>
      <c r="AR8" s="88">
        <v>0</v>
      </c>
      <c r="AS8" s="99">
        <f>+AN8-AO8-AP8-AQ8-AR8</f>
        <v>0</v>
      </c>
      <c r="AT8" s="100"/>
      <c r="AU8" s="98">
        <v>4.0984000000171363</v>
      </c>
      <c r="AV8" s="88">
        <v>0</v>
      </c>
      <c r="AW8" s="88">
        <v>0</v>
      </c>
      <c r="AX8" s="88">
        <v>0</v>
      </c>
      <c r="AY8" s="98">
        <f t="shared" ref="AY8:AY71" si="3">AU8-AW8-AV8-AX8</f>
        <v>4.0984000000171363</v>
      </c>
      <c r="AZ8" s="96">
        <f t="shared" ref="AZ8:AZ71" si="4">AY8+AJ8</f>
        <v>4.0984000000171363</v>
      </c>
      <c r="BA8" s="101"/>
      <c r="BB8" s="20"/>
      <c r="BC8" s="20"/>
      <c r="BD8" s="20"/>
      <c r="BE8" s="20"/>
      <c r="BF8" s="20"/>
      <c r="BG8" s="20"/>
      <c r="BH8" s="20"/>
      <c r="BI8" s="20"/>
      <c r="BJ8" s="20"/>
    </row>
    <row r="9" spans="1:62" ht="25.5" customHeight="1" x14ac:dyDescent="0.2">
      <c r="A9" s="102">
        <v>2</v>
      </c>
      <c r="B9" s="103">
        <v>2</v>
      </c>
      <c r="C9" s="104" t="s">
        <v>64</v>
      </c>
      <c r="D9" s="104" t="s">
        <v>59</v>
      </c>
      <c r="E9" s="104" t="s">
        <v>60</v>
      </c>
      <c r="F9" s="104" t="s">
        <v>65</v>
      </c>
      <c r="G9" s="104" t="s">
        <v>66</v>
      </c>
      <c r="H9" s="105"/>
      <c r="I9" s="105" t="s">
        <v>67</v>
      </c>
      <c r="J9" s="106">
        <v>13</v>
      </c>
      <c r="K9" s="107">
        <v>41729</v>
      </c>
      <c r="L9" s="108">
        <v>0</v>
      </c>
      <c r="M9" s="109">
        <v>119428.17</v>
      </c>
      <c r="N9" s="109">
        <v>0</v>
      </c>
      <c r="O9" s="109">
        <v>0</v>
      </c>
      <c r="P9" s="109">
        <v>0</v>
      </c>
      <c r="Q9" s="109">
        <v>0</v>
      </c>
      <c r="R9" s="110">
        <v>598.74085000000002</v>
      </c>
      <c r="S9" s="111">
        <v>105500</v>
      </c>
      <c r="T9" s="112">
        <v>7000</v>
      </c>
      <c r="U9" s="110">
        <v>5971.4084999999995</v>
      </c>
      <c r="V9" s="110">
        <v>0</v>
      </c>
      <c r="W9" s="110">
        <v>0</v>
      </c>
      <c r="X9" s="111">
        <v>0</v>
      </c>
      <c r="Y9" s="113">
        <v>160</v>
      </c>
      <c r="Z9" s="114">
        <v>0</v>
      </c>
      <c r="AA9" s="115">
        <v>0</v>
      </c>
      <c r="AB9" s="109">
        <v>0</v>
      </c>
      <c r="AC9" s="116">
        <v>0</v>
      </c>
      <c r="AD9" s="109">
        <v>0</v>
      </c>
      <c r="AE9" s="109"/>
      <c r="AF9" s="109">
        <v>198.01</v>
      </c>
      <c r="AG9" s="117">
        <f t="shared" ref="AG9:AG72" si="5">(M9-R9-SUM(S9:AF9))+AD9</f>
        <v>1.0649999996530823E-2</v>
      </c>
      <c r="AH9" s="109">
        <v>0</v>
      </c>
      <c r="AI9" s="109">
        <v>0</v>
      </c>
      <c r="AJ9" s="109">
        <v>0</v>
      </c>
      <c r="AK9" s="118">
        <f t="shared" ref="AK9:AK72" si="6">AJ9+AG9</f>
        <v>1.0649999996530823E-2</v>
      </c>
      <c r="AL9" s="109"/>
      <c r="AM9" s="109"/>
      <c r="AN9" s="119">
        <f t="shared" si="2"/>
        <v>5971.4084999999995</v>
      </c>
      <c r="AO9" s="109">
        <v>0</v>
      </c>
      <c r="AP9" s="109">
        <v>0</v>
      </c>
      <c r="AQ9" s="109">
        <v>0</v>
      </c>
      <c r="AR9" s="109">
        <v>0</v>
      </c>
      <c r="AS9" s="120">
        <f t="shared" ref="AS9:AS72" si="7">+AN9-AO9-AP9-AQ9-AR9</f>
        <v>5971.4084999999995</v>
      </c>
      <c r="AT9" s="121"/>
      <c r="AU9" s="119">
        <v>1.0649999996530823E-2</v>
      </c>
      <c r="AV9" s="109">
        <v>0</v>
      </c>
      <c r="AW9" s="109">
        <v>0</v>
      </c>
      <c r="AX9" s="109">
        <v>0</v>
      </c>
      <c r="AY9" s="119">
        <f t="shared" si="3"/>
        <v>1.0649999996530823E-2</v>
      </c>
      <c r="AZ9" s="117">
        <f t="shared" si="4"/>
        <v>1.0649999996530823E-2</v>
      </c>
      <c r="BA9" s="101"/>
      <c r="BB9" s="20"/>
      <c r="BC9" s="20"/>
      <c r="BD9" s="20"/>
      <c r="BE9" s="20"/>
      <c r="BF9" s="20"/>
      <c r="BG9" s="20"/>
      <c r="BH9" s="20"/>
      <c r="BI9" s="20"/>
      <c r="BJ9" s="20"/>
    </row>
    <row r="10" spans="1:62" ht="25.5" customHeight="1" x14ac:dyDescent="0.2">
      <c r="A10" s="102">
        <v>3</v>
      </c>
      <c r="B10" s="103">
        <v>3</v>
      </c>
      <c r="C10" s="104" t="s">
        <v>68</v>
      </c>
      <c r="D10" s="104" t="s">
        <v>59</v>
      </c>
      <c r="E10" s="104" t="s">
        <v>60</v>
      </c>
      <c r="F10" s="104" t="s">
        <v>65</v>
      </c>
      <c r="G10" s="104" t="s">
        <v>69</v>
      </c>
      <c r="H10" s="105"/>
      <c r="I10" s="105" t="s">
        <v>70</v>
      </c>
      <c r="J10" s="106">
        <v>3</v>
      </c>
      <c r="K10" s="107">
        <v>40178</v>
      </c>
      <c r="L10" s="108">
        <v>0</v>
      </c>
      <c r="M10" s="109">
        <v>4040</v>
      </c>
      <c r="N10" s="109">
        <v>0</v>
      </c>
      <c r="O10" s="109">
        <v>0</v>
      </c>
      <c r="P10" s="109">
        <v>0</v>
      </c>
      <c r="Q10" s="109">
        <v>0</v>
      </c>
      <c r="R10" s="110">
        <v>82.000000000000014</v>
      </c>
      <c r="S10" s="111">
        <v>3950</v>
      </c>
      <c r="T10" s="112">
        <v>0</v>
      </c>
      <c r="U10" s="110">
        <v>0</v>
      </c>
      <c r="V10" s="110">
        <v>0</v>
      </c>
      <c r="W10" s="110">
        <v>0</v>
      </c>
      <c r="X10" s="111">
        <v>0</v>
      </c>
      <c r="Y10" s="113">
        <v>0</v>
      </c>
      <c r="Z10" s="114">
        <v>0</v>
      </c>
      <c r="AA10" s="115">
        <v>0</v>
      </c>
      <c r="AB10" s="109">
        <v>0</v>
      </c>
      <c r="AC10" s="116">
        <v>0</v>
      </c>
      <c r="AD10" s="109">
        <v>0</v>
      </c>
      <c r="AE10" s="109"/>
      <c r="AF10" s="109">
        <v>8</v>
      </c>
      <c r="AG10" s="117">
        <f t="shared" si="5"/>
        <v>0</v>
      </c>
      <c r="AH10" s="109">
        <v>0</v>
      </c>
      <c r="AI10" s="109">
        <v>0</v>
      </c>
      <c r="AJ10" s="109">
        <v>0</v>
      </c>
      <c r="AK10" s="118">
        <f t="shared" si="6"/>
        <v>0</v>
      </c>
      <c r="AL10" s="109"/>
      <c r="AM10" s="109"/>
      <c r="AN10" s="119">
        <f t="shared" si="2"/>
        <v>0</v>
      </c>
      <c r="AO10" s="109">
        <v>0</v>
      </c>
      <c r="AP10" s="109">
        <v>0</v>
      </c>
      <c r="AQ10" s="109">
        <v>0</v>
      </c>
      <c r="AR10" s="109">
        <v>0</v>
      </c>
      <c r="AS10" s="120">
        <f t="shared" si="7"/>
        <v>0</v>
      </c>
      <c r="AT10" s="121"/>
      <c r="AU10" s="119">
        <v>0</v>
      </c>
      <c r="AV10" s="109">
        <v>0</v>
      </c>
      <c r="AW10" s="109">
        <v>0</v>
      </c>
      <c r="AX10" s="109">
        <v>0</v>
      </c>
      <c r="AY10" s="119">
        <f t="shared" si="3"/>
        <v>0</v>
      </c>
      <c r="AZ10" s="117">
        <f t="shared" si="4"/>
        <v>0</v>
      </c>
      <c r="BA10" s="101"/>
      <c r="BB10" s="20"/>
      <c r="BC10" s="20"/>
      <c r="BD10" s="20"/>
      <c r="BE10" s="20"/>
      <c r="BF10" s="20"/>
      <c r="BG10" s="20"/>
      <c r="BH10" s="20"/>
      <c r="BI10" s="20"/>
      <c r="BJ10" s="20"/>
    </row>
    <row r="11" spans="1:62" ht="25.5" customHeight="1" x14ac:dyDescent="0.2">
      <c r="A11" s="102">
        <v>4</v>
      </c>
      <c r="B11" s="103">
        <v>4</v>
      </c>
      <c r="C11" s="104" t="s">
        <v>71</v>
      </c>
      <c r="D11" s="104" t="s">
        <v>59</v>
      </c>
      <c r="E11" s="104" t="s">
        <v>60</v>
      </c>
      <c r="F11" s="104" t="s">
        <v>65</v>
      </c>
      <c r="G11" s="104" t="s">
        <v>72</v>
      </c>
      <c r="H11" s="105"/>
      <c r="I11" s="105" t="s">
        <v>70</v>
      </c>
      <c r="J11" s="106">
        <v>9</v>
      </c>
      <c r="K11" s="107">
        <v>40359</v>
      </c>
      <c r="L11" s="108">
        <v>0</v>
      </c>
      <c r="M11" s="109">
        <v>139292</v>
      </c>
      <c r="N11" s="109">
        <v>0</v>
      </c>
      <c r="O11" s="109">
        <v>0</v>
      </c>
      <c r="P11" s="109">
        <v>0</v>
      </c>
      <c r="Q11" s="109">
        <v>0</v>
      </c>
      <c r="R11" s="110">
        <v>2789.04</v>
      </c>
      <c r="S11" s="111">
        <v>63750</v>
      </c>
      <c r="T11" s="112">
        <v>71500</v>
      </c>
      <c r="U11" s="110">
        <v>0</v>
      </c>
      <c r="V11" s="110">
        <v>0</v>
      </c>
      <c r="W11" s="110">
        <v>0</v>
      </c>
      <c r="X11" s="111">
        <v>0</v>
      </c>
      <c r="Y11" s="113">
        <v>1240</v>
      </c>
      <c r="Z11" s="114">
        <v>0</v>
      </c>
      <c r="AA11" s="115">
        <v>0</v>
      </c>
      <c r="AB11" s="109">
        <v>0</v>
      </c>
      <c r="AC11" s="116">
        <v>0</v>
      </c>
      <c r="AD11" s="109">
        <v>0</v>
      </c>
      <c r="AE11" s="109"/>
      <c r="AF11" s="109">
        <v>12.959999999991851</v>
      </c>
      <c r="AG11" s="117">
        <f t="shared" si="5"/>
        <v>0</v>
      </c>
      <c r="AH11" s="109">
        <v>0</v>
      </c>
      <c r="AI11" s="109">
        <v>0</v>
      </c>
      <c r="AJ11" s="109">
        <v>0</v>
      </c>
      <c r="AK11" s="118">
        <f t="shared" si="6"/>
        <v>0</v>
      </c>
      <c r="AL11" s="109"/>
      <c r="AM11" s="109"/>
      <c r="AN11" s="119">
        <f t="shared" si="2"/>
        <v>0</v>
      </c>
      <c r="AO11" s="109">
        <v>0</v>
      </c>
      <c r="AP11" s="109">
        <v>0</v>
      </c>
      <c r="AQ11" s="109">
        <v>0</v>
      </c>
      <c r="AR11" s="109">
        <v>0</v>
      </c>
      <c r="AS11" s="120">
        <f t="shared" si="7"/>
        <v>0</v>
      </c>
      <c r="AT11" s="121"/>
      <c r="AU11" s="119">
        <v>0</v>
      </c>
      <c r="AV11" s="109">
        <v>0</v>
      </c>
      <c r="AW11" s="109">
        <v>0</v>
      </c>
      <c r="AX11" s="109">
        <v>0</v>
      </c>
      <c r="AY11" s="119">
        <f t="shared" si="3"/>
        <v>0</v>
      </c>
      <c r="AZ11" s="117">
        <f t="shared" si="4"/>
        <v>0</v>
      </c>
      <c r="BA11" s="101"/>
      <c r="BB11" s="20"/>
      <c r="BC11" s="20"/>
      <c r="BD11" s="20"/>
      <c r="BE11" s="20"/>
      <c r="BF11" s="20"/>
      <c r="BG11" s="20"/>
      <c r="BH11" s="20"/>
      <c r="BI11" s="20"/>
      <c r="BJ11" s="20"/>
    </row>
    <row r="12" spans="1:62" ht="25.5" customHeight="1" x14ac:dyDescent="0.2">
      <c r="A12" s="102">
        <v>5</v>
      </c>
      <c r="B12" s="103">
        <v>5</v>
      </c>
      <c r="C12" s="104" t="s">
        <v>73</v>
      </c>
      <c r="D12" s="104" t="s">
        <v>59</v>
      </c>
      <c r="E12" s="104" t="s">
        <v>60</v>
      </c>
      <c r="F12" s="104" t="s">
        <v>65</v>
      </c>
      <c r="G12" s="104" t="s">
        <v>74</v>
      </c>
      <c r="H12" s="105"/>
      <c r="I12" s="105" t="s">
        <v>67</v>
      </c>
      <c r="J12" s="106">
        <v>21</v>
      </c>
      <c r="K12" s="107">
        <v>44255</v>
      </c>
      <c r="L12" s="108">
        <v>0</v>
      </c>
      <c r="M12" s="109">
        <v>256372.28999999998</v>
      </c>
      <c r="N12" s="109">
        <v>0</v>
      </c>
      <c r="O12" s="109">
        <v>0</v>
      </c>
      <c r="P12" s="109">
        <v>0</v>
      </c>
      <c r="Q12" s="109">
        <v>0</v>
      </c>
      <c r="R12" s="110">
        <v>1303.1414500000003</v>
      </c>
      <c r="S12" s="111">
        <v>192950</v>
      </c>
      <c r="T12" s="112">
        <v>50000</v>
      </c>
      <c r="U12" s="110">
        <v>7288.1645000000008</v>
      </c>
      <c r="V12" s="110">
        <v>0</v>
      </c>
      <c r="W12" s="110">
        <v>0</v>
      </c>
      <c r="X12" s="111">
        <v>125</v>
      </c>
      <c r="Y12" s="113">
        <v>1300</v>
      </c>
      <c r="Z12" s="114">
        <v>0</v>
      </c>
      <c r="AA12" s="115">
        <v>0</v>
      </c>
      <c r="AB12" s="109">
        <v>0</v>
      </c>
      <c r="AC12" s="116">
        <v>0</v>
      </c>
      <c r="AD12" s="109">
        <v>0</v>
      </c>
      <c r="AE12" s="109"/>
      <c r="AF12" s="109">
        <v>6.9440499999909662</v>
      </c>
      <c r="AG12" s="117">
        <f t="shared" si="5"/>
        <v>3399.039999999979</v>
      </c>
      <c r="AH12" s="109">
        <v>0</v>
      </c>
      <c r="AI12" s="109">
        <v>0</v>
      </c>
      <c r="AJ12" s="109">
        <v>0</v>
      </c>
      <c r="AK12" s="118">
        <f t="shared" si="6"/>
        <v>3399.039999999979</v>
      </c>
      <c r="AL12" s="109"/>
      <c r="AM12" s="109"/>
      <c r="AN12" s="119">
        <f t="shared" si="2"/>
        <v>7288.1645000000008</v>
      </c>
      <c r="AO12" s="109">
        <v>0</v>
      </c>
      <c r="AP12" s="109">
        <v>0</v>
      </c>
      <c r="AQ12" s="109">
        <v>0</v>
      </c>
      <c r="AR12" s="109">
        <v>0</v>
      </c>
      <c r="AS12" s="120">
        <f t="shared" si="7"/>
        <v>7288.1645000000008</v>
      </c>
      <c r="AT12" s="121"/>
      <c r="AU12" s="119">
        <v>3399.039999999979</v>
      </c>
      <c r="AV12" s="109">
        <v>0</v>
      </c>
      <c r="AW12" s="109">
        <v>0</v>
      </c>
      <c r="AX12" s="109">
        <v>0</v>
      </c>
      <c r="AY12" s="119">
        <f t="shared" si="3"/>
        <v>3399.039999999979</v>
      </c>
      <c r="AZ12" s="117">
        <f t="shared" si="4"/>
        <v>3399.039999999979</v>
      </c>
      <c r="BA12" s="101"/>
      <c r="BB12" s="20"/>
      <c r="BC12" s="20"/>
      <c r="BD12" s="20"/>
      <c r="BE12" s="20"/>
      <c r="BF12" s="20"/>
      <c r="BG12" s="20"/>
      <c r="BH12" s="20"/>
      <c r="BI12" s="20"/>
      <c r="BJ12" s="20"/>
    </row>
    <row r="13" spans="1:62" ht="25.5" customHeight="1" x14ac:dyDescent="0.2">
      <c r="A13" s="102">
        <v>6</v>
      </c>
      <c r="B13" s="103">
        <v>6</v>
      </c>
      <c r="C13" s="104" t="s">
        <v>75</v>
      </c>
      <c r="D13" s="104" t="s">
        <v>59</v>
      </c>
      <c r="E13" s="104" t="s">
        <v>60</v>
      </c>
      <c r="F13" s="104" t="s">
        <v>65</v>
      </c>
      <c r="G13" s="104" t="s">
        <v>76</v>
      </c>
      <c r="H13" s="105"/>
      <c r="I13" s="105" t="s">
        <v>70</v>
      </c>
      <c r="J13" s="106">
        <v>1</v>
      </c>
      <c r="K13" s="107">
        <v>40147</v>
      </c>
      <c r="L13" s="108">
        <v>0</v>
      </c>
      <c r="M13" s="109">
        <v>1190</v>
      </c>
      <c r="N13" s="109">
        <v>0</v>
      </c>
      <c r="O13" s="109">
        <v>0</v>
      </c>
      <c r="P13" s="109">
        <v>0</v>
      </c>
      <c r="Q13" s="109">
        <v>0</v>
      </c>
      <c r="R13" s="110">
        <v>24.2</v>
      </c>
      <c r="S13" s="111">
        <v>1100</v>
      </c>
      <c r="T13" s="112">
        <v>0</v>
      </c>
      <c r="U13" s="110">
        <v>0</v>
      </c>
      <c r="V13" s="110">
        <v>0</v>
      </c>
      <c r="W13" s="110">
        <v>0</v>
      </c>
      <c r="X13" s="111">
        <v>0</v>
      </c>
      <c r="Y13" s="113">
        <v>65.8</v>
      </c>
      <c r="Z13" s="114">
        <v>0</v>
      </c>
      <c r="AA13" s="115">
        <v>0</v>
      </c>
      <c r="AB13" s="109">
        <v>0</v>
      </c>
      <c r="AC13" s="116">
        <v>0</v>
      </c>
      <c r="AD13" s="109">
        <v>0</v>
      </c>
      <c r="AE13" s="109"/>
      <c r="AF13" s="109">
        <v>0</v>
      </c>
      <c r="AG13" s="117">
        <f t="shared" si="5"/>
        <v>0</v>
      </c>
      <c r="AH13" s="109">
        <v>0</v>
      </c>
      <c r="AI13" s="109">
        <v>0</v>
      </c>
      <c r="AJ13" s="109">
        <v>0</v>
      </c>
      <c r="AK13" s="118">
        <f t="shared" si="6"/>
        <v>0</v>
      </c>
      <c r="AL13" s="109"/>
      <c r="AM13" s="109"/>
      <c r="AN13" s="119">
        <f t="shared" si="2"/>
        <v>0</v>
      </c>
      <c r="AO13" s="109">
        <v>0</v>
      </c>
      <c r="AP13" s="109">
        <v>0</v>
      </c>
      <c r="AQ13" s="109">
        <v>0</v>
      </c>
      <c r="AR13" s="109">
        <v>0</v>
      </c>
      <c r="AS13" s="120">
        <f t="shared" si="7"/>
        <v>0</v>
      </c>
      <c r="AT13" s="121"/>
      <c r="AU13" s="119">
        <v>0</v>
      </c>
      <c r="AV13" s="109">
        <v>0</v>
      </c>
      <c r="AW13" s="109">
        <v>0</v>
      </c>
      <c r="AX13" s="109">
        <v>0</v>
      </c>
      <c r="AY13" s="119">
        <f t="shared" si="3"/>
        <v>0</v>
      </c>
      <c r="AZ13" s="117">
        <f t="shared" si="4"/>
        <v>0</v>
      </c>
      <c r="BA13" s="101"/>
      <c r="BB13" s="20"/>
      <c r="BC13" s="20"/>
      <c r="BD13" s="20"/>
      <c r="BE13" s="20"/>
      <c r="BF13" s="20"/>
      <c r="BG13" s="20"/>
      <c r="BH13" s="20"/>
      <c r="BI13" s="20"/>
      <c r="BJ13" s="20"/>
    </row>
    <row r="14" spans="1:62" ht="25.5" customHeight="1" x14ac:dyDescent="0.2">
      <c r="A14" s="102">
        <v>7</v>
      </c>
      <c r="B14" s="103">
        <v>7</v>
      </c>
      <c r="C14" s="104" t="s">
        <v>77</v>
      </c>
      <c r="D14" s="104" t="s">
        <v>59</v>
      </c>
      <c r="E14" s="104" t="s">
        <v>60</v>
      </c>
      <c r="F14" s="104" t="s">
        <v>65</v>
      </c>
      <c r="G14" s="104" t="s">
        <v>78</v>
      </c>
      <c r="H14" s="105"/>
      <c r="I14" s="105" t="s">
        <v>70</v>
      </c>
      <c r="J14" s="106">
        <v>4</v>
      </c>
      <c r="K14" s="107">
        <v>40209</v>
      </c>
      <c r="L14" s="108">
        <v>0</v>
      </c>
      <c r="M14" s="109">
        <v>48550</v>
      </c>
      <c r="N14" s="109">
        <v>0</v>
      </c>
      <c r="O14" s="109">
        <v>0</v>
      </c>
      <c r="P14" s="109">
        <v>0</v>
      </c>
      <c r="Q14" s="109">
        <v>0</v>
      </c>
      <c r="R14" s="110">
        <v>972.6</v>
      </c>
      <c r="S14" s="111">
        <v>27550</v>
      </c>
      <c r="T14" s="112">
        <v>20000</v>
      </c>
      <c r="U14" s="110">
        <v>0</v>
      </c>
      <c r="V14" s="110">
        <v>0</v>
      </c>
      <c r="W14" s="110">
        <v>0</v>
      </c>
      <c r="X14" s="111">
        <v>0</v>
      </c>
      <c r="Y14" s="113">
        <v>0</v>
      </c>
      <c r="Z14" s="114">
        <v>0</v>
      </c>
      <c r="AA14" s="115">
        <v>0</v>
      </c>
      <c r="AB14" s="109">
        <v>0</v>
      </c>
      <c r="AC14" s="116">
        <v>0</v>
      </c>
      <c r="AD14" s="109">
        <v>0</v>
      </c>
      <c r="AE14" s="109"/>
      <c r="AF14" s="109">
        <v>27.400000000001455</v>
      </c>
      <c r="AG14" s="117">
        <f t="shared" si="5"/>
        <v>0</v>
      </c>
      <c r="AH14" s="109">
        <v>0</v>
      </c>
      <c r="AI14" s="109">
        <v>0</v>
      </c>
      <c r="AJ14" s="109">
        <v>0</v>
      </c>
      <c r="AK14" s="118">
        <f t="shared" si="6"/>
        <v>0</v>
      </c>
      <c r="AL14" s="109"/>
      <c r="AM14" s="109"/>
      <c r="AN14" s="119">
        <f t="shared" si="2"/>
        <v>0</v>
      </c>
      <c r="AO14" s="109">
        <v>0</v>
      </c>
      <c r="AP14" s="109">
        <v>0</v>
      </c>
      <c r="AQ14" s="109">
        <v>0</v>
      </c>
      <c r="AR14" s="109">
        <v>0</v>
      </c>
      <c r="AS14" s="120">
        <f t="shared" si="7"/>
        <v>0</v>
      </c>
      <c r="AT14" s="121"/>
      <c r="AU14" s="119">
        <v>0</v>
      </c>
      <c r="AV14" s="109">
        <v>0</v>
      </c>
      <c r="AW14" s="109">
        <v>0</v>
      </c>
      <c r="AX14" s="109">
        <v>0</v>
      </c>
      <c r="AY14" s="119">
        <f t="shared" si="3"/>
        <v>0</v>
      </c>
      <c r="AZ14" s="117">
        <f t="shared" si="4"/>
        <v>0</v>
      </c>
      <c r="BA14" s="101"/>
      <c r="BB14" s="20"/>
      <c r="BC14" s="20"/>
      <c r="BD14" s="20"/>
      <c r="BE14" s="20"/>
      <c r="BF14" s="20"/>
      <c r="BG14" s="20"/>
      <c r="BH14" s="20"/>
      <c r="BI14" s="20"/>
      <c r="BJ14" s="20"/>
    </row>
    <row r="15" spans="1:62" ht="25.5" customHeight="1" x14ac:dyDescent="0.2">
      <c r="A15" s="102">
        <v>8</v>
      </c>
      <c r="B15" s="103">
        <v>8</v>
      </c>
      <c r="C15" s="104" t="s">
        <v>79</v>
      </c>
      <c r="D15" s="104" t="s">
        <v>59</v>
      </c>
      <c r="E15" s="104" t="s">
        <v>60</v>
      </c>
      <c r="F15" s="104" t="s">
        <v>61</v>
      </c>
      <c r="G15" s="104" t="s">
        <v>80</v>
      </c>
      <c r="H15" s="105"/>
      <c r="I15" s="105" t="s">
        <v>70</v>
      </c>
      <c r="J15" s="106">
        <v>39</v>
      </c>
      <c r="K15" s="107">
        <v>41274</v>
      </c>
      <c r="L15" s="108">
        <v>0</v>
      </c>
      <c r="M15" s="109">
        <v>143678</v>
      </c>
      <c r="N15" s="109">
        <v>0</v>
      </c>
      <c r="O15" s="109">
        <v>0</v>
      </c>
      <c r="P15" s="109">
        <v>0</v>
      </c>
      <c r="Q15" s="109">
        <v>0</v>
      </c>
      <c r="R15" s="110">
        <v>2876.76</v>
      </c>
      <c r="S15" s="111">
        <v>141000</v>
      </c>
      <c r="T15" s="112">
        <v>0</v>
      </c>
      <c r="U15" s="110">
        <v>0</v>
      </c>
      <c r="V15" s="110">
        <v>0</v>
      </c>
      <c r="W15" s="110">
        <v>0</v>
      </c>
      <c r="X15" s="111">
        <v>0</v>
      </c>
      <c r="Y15" s="113">
        <v>-223.25</v>
      </c>
      <c r="Z15" s="114">
        <v>0</v>
      </c>
      <c r="AA15" s="115">
        <v>0</v>
      </c>
      <c r="AB15" s="109">
        <v>0</v>
      </c>
      <c r="AC15" s="116">
        <v>0</v>
      </c>
      <c r="AD15" s="109">
        <v>0</v>
      </c>
      <c r="AE15" s="109"/>
      <c r="AF15" s="109">
        <v>24.489999999990687</v>
      </c>
      <c r="AG15" s="117">
        <f t="shared" si="5"/>
        <v>0</v>
      </c>
      <c r="AH15" s="109">
        <v>0</v>
      </c>
      <c r="AI15" s="109">
        <v>0</v>
      </c>
      <c r="AJ15" s="109">
        <v>0</v>
      </c>
      <c r="AK15" s="118">
        <f t="shared" si="6"/>
        <v>0</v>
      </c>
      <c r="AL15" s="109"/>
      <c r="AM15" s="109"/>
      <c r="AN15" s="119">
        <f t="shared" si="2"/>
        <v>0</v>
      </c>
      <c r="AO15" s="109">
        <v>0</v>
      </c>
      <c r="AP15" s="109">
        <v>0</v>
      </c>
      <c r="AQ15" s="109">
        <v>0</v>
      </c>
      <c r="AR15" s="109">
        <v>0</v>
      </c>
      <c r="AS15" s="120">
        <f t="shared" si="7"/>
        <v>0</v>
      </c>
      <c r="AT15" s="121"/>
      <c r="AU15" s="119">
        <v>0</v>
      </c>
      <c r="AV15" s="109">
        <v>0</v>
      </c>
      <c r="AW15" s="109">
        <v>0</v>
      </c>
      <c r="AX15" s="109">
        <v>0</v>
      </c>
      <c r="AY15" s="119">
        <f t="shared" si="3"/>
        <v>0</v>
      </c>
      <c r="AZ15" s="117">
        <f t="shared" si="4"/>
        <v>0</v>
      </c>
      <c r="BA15" s="101"/>
      <c r="BB15" s="20"/>
      <c r="BC15" s="20"/>
      <c r="BD15" s="20"/>
      <c r="BE15" s="20"/>
      <c r="BF15" s="20"/>
      <c r="BG15" s="20"/>
      <c r="BH15" s="20"/>
      <c r="BI15" s="20"/>
      <c r="BJ15" s="20"/>
    </row>
    <row r="16" spans="1:62" ht="25.5" customHeight="1" x14ac:dyDescent="0.2">
      <c r="A16" s="102">
        <v>9</v>
      </c>
      <c r="B16" s="103">
        <v>9</v>
      </c>
      <c r="C16" s="104" t="s">
        <v>81</v>
      </c>
      <c r="D16" s="104" t="s">
        <v>59</v>
      </c>
      <c r="E16" s="104" t="s">
        <v>60</v>
      </c>
      <c r="F16" s="104" t="s">
        <v>61</v>
      </c>
      <c r="G16" s="104" t="s">
        <v>82</v>
      </c>
      <c r="H16" s="105"/>
      <c r="I16" s="105" t="s">
        <v>70</v>
      </c>
      <c r="J16" s="106">
        <v>12</v>
      </c>
      <c r="K16" s="107">
        <v>40451</v>
      </c>
      <c r="L16" s="108">
        <v>0</v>
      </c>
      <c r="M16" s="109">
        <v>27760</v>
      </c>
      <c r="N16" s="109">
        <v>0</v>
      </c>
      <c r="O16" s="109">
        <v>0</v>
      </c>
      <c r="P16" s="109">
        <v>0</v>
      </c>
      <c r="Q16" s="109">
        <v>0</v>
      </c>
      <c r="R16" s="110">
        <v>558.4</v>
      </c>
      <c r="S16" s="111">
        <v>25695</v>
      </c>
      <c r="T16" s="112">
        <v>0</v>
      </c>
      <c r="U16" s="110">
        <v>0</v>
      </c>
      <c r="V16" s="110">
        <v>0</v>
      </c>
      <c r="W16" s="110">
        <v>0</v>
      </c>
      <c r="X16" s="111">
        <v>0</v>
      </c>
      <c r="Y16" s="113">
        <v>1944</v>
      </c>
      <c r="Z16" s="114">
        <v>0</v>
      </c>
      <c r="AA16" s="115">
        <v>0</v>
      </c>
      <c r="AB16" s="109">
        <v>0</v>
      </c>
      <c r="AC16" s="116">
        <v>-437.4</v>
      </c>
      <c r="AD16" s="109">
        <v>0</v>
      </c>
      <c r="AE16" s="109"/>
      <c r="AF16" s="109">
        <v>0</v>
      </c>
      <c r="AG16" s="117">
        <f t="shared" si="5"/>
        <v>0</v>
      </c>
      <c r="AH16" s="109">
        <v>0</v>
      </c>
      <c r="AI16" s="109">
        <v>0</v>
      </c>
      <c r="AJ16" s="109">
        <v>0</v>
      </c>
      <c r="AK16" s="118">
        <f t="shared" si="6"/>
        <v>0</v>
      </c>
      <c r="AL16" s="109"/>
      <c r="AM16" s="109"/>
      <c r="AN16" s="119">
        <f t="shared" si="2"/>
        <v>0</v>
      </c>
      <c r="AO16" s="109">
        <v>0</v>
      </c>
      <c r="AP16" s="109">
        <v>0</v>
      </c>
      <c r="AQ16" s="109">
        <v>0</v>
      </c>
      <c r="AR16" s="109">
        <v>0</v>
      </c>
      <c r="AS16" s="120">
        <f t="shared" si="7"/>
        <v>0</v>
      </c>
      <c r="AT16" s="121"/>
      <c r="AU16" s="119">
        <v>0</v>
      </c>
      <c r="AV16" s="109">
        <v>0</v>
      </c>
      <c r="AW16" s="109">
        <v>0</v>
      </c>
      <c r="AX16" s="109">
        <v>0</v>
      </c>
      <c r="AY16" s="119">
        <f t="shared" si="3"/>
        <v>0</v>
      </c>
      <c r="AZ16" s="117">
        <f t="shared" si="4"/>
        <v>0</v>
      </c>
      <c r="BA16" s="101"/>
      <c r="BB16" s="20"/>
      <c r="BC16" s="20"/>
      <c r="BD16" s="20"/>
      <c r="BE16" s="20"/>
      <c r="BF16" s="20"/>
      <c r="BG16" s="20"/>
      <c r="BH16" s="20"/>
      <c r="BI16" s="20"/>
      <c r="BJ16" s="20"/>
    </row>
    <row r="17" spans="1:62" ht="25.5" customHeight="1" x14ac:dyDescent="0.2">
      <c r="A17" s="102">
        <v>10</v>
      </c>
      <c r="B17" s="103">
        <v>10</v>
      </c>
      <c r="C17" s="104" t="s">
        <v>83</v>
      </c>
      <c r="D17" s="104" t="s">
        <v>59</v>
      </c>
      <c r="E17" s="104" t="s">
        <v>60</v>
      </c>
      <c r="F17" s="104" t="s">
        <v>65</v>
      </c>
      <c r="G17" s="104" t="s">
        <v>84</v>
      </c>
      <c r="H17" s="105"/>
      <c r="I17" s="105" t="s">
        <v>70</v>
      </c>
      <c r="J17" s="106">
        <v>12</v>
      </c>
      <c r="K17" s="107">
        <v>40482</v>
      </c>
      <c r="L17" s="108">
        <v>0</v>
      </c>
      <c r="M17" s="109">
        <v>49462.5</v>
      </c>
      <c r="N17" s="109">
        <v>0</v>
      </c>
      <c r="O17" s="109">
        <v>0</v>
      </c>
      <c r="P17" s="109">
        <v>0</v>
      </c>
      <c r="Q17" s="109">
        <v>0</v>
      </c>
      <c r="R17" s="110">
        <v>992.05</v>
      </c>
      <c r="S17" s="111">
        <v>48450</v>
      </c>
      <c r="T17" s="112">
        <v>0</v>
      </c>
      <c r="U17" s="110">
        <v>0</v>
      </c>
      <c r="V17" s="110">
        <v>0</v>
      </c>
      <c r="W17" s="110">
        <v>0</v>
      </c>
      <c r="X17" s="111">
        <v>0</v>
      </c>
      <c r="Y17" s="113">
        <v>0</v>
      </c>
      <c r="Z17" s="114">
        <v>0</v>
      </c>
      <c r="AA17" s="115">
        <v>0</v>
      </c>
      <c r="AB17" s="109">
        <v>0</v>
      </c>
      <c r="AC17" s="122">
        <v>0</v>
      </c>
      <c r="AD17" s="123">
        <v>0</v>
      </c>
      <c r="AE17" s="123"/>
      <c r="AF17" s="123">
        <v>20.44999999999709</v>
      </c>
      <c r="AG17" s="117">
        <f t="shared" si="5"/>
        <v>0</v>
      </c>
      <c r="AH17" s="109">
        <v>0</v>
      </c>
      <c r="AI17" s="109">
        <v>0</v>
      </c>
      <c r="AJ17" s="109">
        <v>0</v>
      </c>
      <c r="AK17" s="118">
        <f t="shared" si="6"/>
        <v>0</v>
      </c>
      <c r="AL17" s="123"/>
      <c r="AM17" s="109"/>
      <c r="AN17" s="119">
        <f t="shared" si="2"/>
        <v>0</v>
      </c>
      <c r="AO17" s="109">
        <v>0</v>
      </c>
      <c r="AP17" s="109">
        <v>0</v>
      </c>
      <c r="AQ17" s="109">
        <v>0</v>
      </c>
      <c r="AR17" s="109">
        <v>0</v>
      </c>
      <c r="AS17" s="120">
        <f t="shared" si="7"/>
        <v>0</v>
      </c>
      <c r="AT17" s="121"/>
      <c r="AU17" s="119">
        <v>0</v>
      </c>
      <c r="AV17" s="109">
        <v>0</v>
      </c>
      <c r="AW17" s="109">
        <v>0</v>
      </c>
      <c r="AX17" s="109">
        <v>0</v>
      </c>
      <c r="AY17" s="119">
        <f t="shared" si="3"/>
        <v>0</v>
      </c>
      <c r="AZ17" s="117">
        <f t="shared" si="4"/>
        <v>0</v>
      </c>
      <c r="BA17" s="101"/>
      <c r="BB17" s="20"/>
      <c r="BC17" s="20"/>
      <c r="BD17" s="20"/>
      <c r="BE17" s="20"/>
      <c r="BF17" s="20"/>
      <c r="BG17" s="20"/>
      <c r="BH17" s="20"/>
      <c r="BI17" s="20"/>
      <c r="BJ17" s="20"/>
    </row>
    <row r="18" spans="1:62" ht="25.5" customHeight="1" x14ac:dyDescent="0.2">
      <c r="A18" s="102">
        <v>11</v>
      </c>
      <c r="B18" s="103">
        <v>11</v>
      </c>
      <c r="C18" s="104" t="s">
        <v>85</v>
      </c>
      <c r="D18" s="104" t="s">
        <v>59</v>
      </c>
      <c r="E18" s="104" t="s">
        <v>60</v>
      </c>
      <c r="F18" s="104" t="s">
        <v>61</v>
      </c>
      <c r="G18" s="104" t="s">
        <v>62</v>
      </c>
      <c r="H18" s="105"/>
      <c r="I18" s="105" t="s">
        <v>70</v>
      </c>
      <c r="J18" s="106">
        <v>13</v>
      </c>
      <c r="K18" s="107">
        <v>40482</v>
      </c>
      <c r="L18" s="108">
        <v>0</v>
      </c>
      <c r="M18" s="109">
        <v>42787.5</v>
      </c>
      <c r="N18" s="109">
        <v>0</v>
      </c>
      <c r="O18" s="109">
        <v>0</v>
      </c>
      <c r="P18" s="109">
        <v>0</v>
      </c>
      <c r="Q18" s="109">
        <v>0</v>
      </c>
      <c r="R18" s="110">
        <v>858.94999999999993</v>
      </c>
      <c r="S18" s="111">
        <v>38900</v>
      </c>
      <c r="T18" s="112">
        <v>0</v>
      </c>
      <c r="U18" s="110">
        <v>0</v>
      </c>
      <c r="V18" s="110">
        <v>0</v>
      </c>
      <c r="W18" s="110">
        <v>0</v>
      </c>
      <c r="X18" s="111">
        <v>0</v>
      </c>
      <c r="Y18" s="113">
        <v>0</v>
      </c>
      <c r="Z18" s="114">
        <v>0</v>
      </c>
      <c r="AA18" s="115">
        <v>0</v>
      </c>
      <c r="AB18" s="109">
        <v>0</v>
      </c>
      <c r="AC18" s="116">
        <v>3000</v>
      </c>
      <c r="AD18" s="109">
        <v>0</v>
      </c>
      <c r="AE18" s="109"/>
      <c r="AF18" s="109">
        <v>28.55000000000291</v>
      </c>
      <c r="AG18" s="117">
        <f t="shared" si="5"/>
        <v>0</v>
      </c>
      <c r="AH18" s="109">
        <v>0</v>
      </c>
      <c r="AI18" s="109">
        <v>0</v>
      </c>
      <c r="AJ18" s="109">
        <v>0</v>
      </c>
      <c r="AK18" s="118">
        <f t="shared" si="6"/>
        <v>0</v>
      </c>
      <c r="AL18" s="109"/>
      <c r="AM18" s="109"/>
      <c r="AN18" s="119">
        <f t="shared" si="2"/>
        <v>0</v>
      </c>
      <c r="AO18" s="109">
        <v>0</v>
      </c>
      <c r="AP18" s="109">
        <v>0</v>
      </c>
      <c r="AQ18" s="109">
        <v>0</v>
      </c>
      <c r="AR18" s="109">
        <v>0</v>
      </c>
      <c r="AS18" s="120">
        <f t="shared" si="7"/>
        <v>0</v>
      </c>
      <c r="AT18" s="121"/>
      <c r="AU18" s="119">
        <v>0</v>
      </c>
      <c r="AV18" s="109">
        <v>0</v>
      </c>
      <c r="AW18" s="109">
        <v>0</v>
      </c>
      <c r="AX18" s="109">
        <v>0</v>
      </c>
      <c r="AY18" s="119">
        <f t="shared" si="3"/>
        <v>0</v>
      </c>
      <c r="AZ18" s="117">
        <f t="shared" si="4"/>
        <v>0</v>
      </c>
      <c r="BA18" s="101"/>
      <c r="BB18" s="20"/>
      <c r="BC18" s="20"/>
      <c r="BD18" s="20"/>
      <c r="BE18" s="20"/>
      <c r="BF18" s="20"/>
      <c r="BG18" s="20"/>
      <c r="BH18" s="20"/>
      <c r="BI18" s="20"/>
      <c r="BJ18" s="20"/>
    </row>
    <row r="19" spans="1:62" ht="25.5" customHeight="1" x14ac:dyDescent="0.2">
      <c r="A19" s="102">
        <v>12</v>
      </c>
      <c r="B19" s="103">
        <v>12</v>
      </c>
      <c r="C19" s="104" t="s">
        <v>86</v>
      </c>
      <c r="D19" s="104" t="s">
        <v>59</v>
      </c>
      <c r="E19" s="104" t="s">
        <v>60</v>
      </c>
      <c r="F19" s="104" t="s">
        <v>65</v>
      </c>
      <c r="G19" s="104" t="s">
        <v>82</v>
      </c>
      <c r="H19" s="105"/>
      <c r="I19" s="105" t="s">
        <v>70</v>
      </c>
      <c r="J19" s="106">
        <v>5</v>
      </c>
      <c r="K19" s="107">
        <v>40237</v>
      </c>
      <c r="L19" s="108">
        <v>0</v>
      </c>
      <c r="M19" s="109">
        <v>13702.5</v>
      </c>
      <c r="N19" s="109">
        <v>0</v>
      </c>
      <c r="O19" s="109">
        <v>0</v>
      </c>
      <c r="P19" s="109">
        <v>0</v>
      </c>
      <c r="Q19" s="109">
        <v>0</v>
      </c>
      <c r="R19" s="110">
        <v>276.05</v>
      </c>
      <c r="S19" s="111">
        <v>10800</v>
      </c>
      <c r="T19" s="112">
        <v>0</v>
      </c>
      <c r="U19" s="110">
        <v>0</v>
      </c>
      <c r="V19" s="110">
        <v>0</v>
      </c>
      <c r="W19" s="110">
        <v>0</v>
      </c>
      <c r="X19" s="111">
        <v>0</v>
      </c>
      <c r="Y19" s="113">
        <v>0</v>
      </c>
      <c r="Z19" s="114">
        <v>0</v>
      </c>
      <c r="AA19" s="115">
        <v>0</v>
      </c>
      <c r="AB19" s="109">
        <v>2615</v>
      </c>
      <c r="AC19" s="116">
        <v>0</v>
      </c>
      <c r="AD19" s="109">
        <v>0</v>
      </c>
      <c r="AE19" s="109"/>
      <c r="AF19" s="109">
        <v>11.450000000000728</v>
      </c>
      <c r="AG19" s="117">
        <f t="shared" si="5"/>
        <v>0</v>
      </c>
      <c r="AH19" s="109">
        <v>0</v>
      </c>
      <c r="AI19" s="109">
        <v>0</v>
      </c>
      <c r="AJ19" s="109">
        <v>0</v>
      </c>
      <c r="AK19" s="118">
        <f t="shared" si="6"/>
        <v>0</v>
      </c>
      <c r="AL19" s="109"/>
      <c r="AM19" s="109"/>
      <c r="AN19" s="119">
        <f t="shared" si="2"/>
        <v>0</v>
      </c>
      <c r="AO19" s="109">
        <v>0</v>
      </c>
      <c r="AP19" s="109">
        <v>0</v>
      </c>
      <c r="AQ19" s="109">
        <v>0</v>
      </c>
      <c r="AR19" s="109">
        <v>0</v>
      </c>
      <c r="AS19" s="120">
        <f t="shared" si="7"/>
        <v>0</v>
      </c>
      <c r="AT19" s="121"/>
      <c r="AU19" s="119">
        <v>0</v>
      </c>
      <c r="AV19" s="109">
        <v>0</v>
      </c>
      <c r="AW19" s="109">
        <v>0</v>
      </c>
      <c r="AX19" s="109">
        <v>0</v>
      </c>
      <c r="AY19" s="119">
        <f t="shared" si="3"/>
        <v>0</v>
      </c>
      <c r="AZ19" s="117">
        <f t="shared" si="4"/>
        <v>0</v>
      </c>
      <c r="BA19" s="101"/>
      <c r="BB19" s="20"/>
      <c r="BC19" s="20"/>
      <c r="BD19" s="20"/>
      <c r="BE19" s="20"/>
      <c r="BF19" s="20"/>
      <c r="BG19" s="20"/>
      <c r="BH19" s="20"/>
      <c r="BI19" s="20"/>
      <c r="BJ19" s="20"/>
    </row>
    <row r="20" spans="1:62" ht="25.5" customHeight="1" x14ac:dyDescent="0.2">
      <c r="A20" s="102">
        <v>13</v>
      </c>
      <c r="B20" s="103">
        <v>13</v>
      </c>
      <c r="C20" s="104" t="s">
        <v>87</v>
      </c>
      <c r="D20" s="104" t="s">
        <v>59</v>
      </c>
      <c r="E20" s="104" t="s">
        <v>60</v>
      </c>
      <c r="F20" s="104" t="s">
        <v>65</v>
      </c>
      <c r="G20" s="104" t="s">
        <v>88</v>
      </c>
      <c r="H20" s="105"/>
      <c r="I20" s="105" t="s">
        <v>63</v>
      </c>
      <c r="J20" s="106">
        <v>49</v>
      </c>
      <c r="K20" s="107">
        <v>41639</v>
      </c>
      <c r="L20" s="108">
        <v>0</v>
      </c>
      <c r="M20" s="109">
        <v>2339582.83</v>
      </c>
      <c r="N20" s="109">
        <v>0</v>
      </c>
      <c r="O20" s="109">
        <v>0</v>
      </c>
      <c r="P20" s="109">
        <v>0</v>
      </c>
      <c r="Q20" s="109">
        <v>0</v>
      </c>
      <c r="R20" s="110">
        <v>42541.069636363638</v>
      </c>
      <c r="S20" s="111">
        <v>275000</v>
      </c>
      <c r="T20" s="112">
        <v>1992000</v>
      </c>
      <c r="U20" s="110">
        <v>0</v>
      </c>
      <c r="V20" s="110">
        <v>0</v>
      </c>
      <c r="W20" s="110">
        <v>0</v>
      </c>
      <c r="X20" s="111">
        <v>0</v>
      </c>
      <c r="Y20" s="113">
        <v>29896.112499999999</v>
      </c>
      <c r="Z20" s="114">
        <v>0</v>
      </c>
      <c r="AA20" s="115">
        <v>0</v>
      </c>
      <c r="AB20" s="109">
        <v>0</v>
      </c>
      <c r="AC20" s="116">
        <v>145.65</v>
      </c>
      <c r="AD20" s="109">
        <v>0</v>
      </c>
      <c r="AE20" s="109"/>
      <c r="AF20" s="109">
        <v>0</v>
      </c>
      <c r="AG20" s="117">
        <f t="shared" si="5"/>
        <v>-2.1363631822168827E-3</v>
      </c>
      <c r="AH20" s="109">
        <v>0</v>
      </c>
      <c r="AI20" s="109">
        <v>0</v>
      </c>
      <c r="AJ20" s="109">
        <v>0</v>
      </c>
      <c r="AK20" s="118">
        <f t="shared" si="6"/>
        <v>-2.1363631822168827E-3</v>
      </c>
      <c r="AL20" s="109"/>
      <c r="AM20" s="109"/>
      <c r="AN20" s="119">
        <f t="shared" si="2"/>
        <v>0</v>
      </c>
      <c r="AO20" s="109">
        <v>0</v>
      </c>
      <c r="AP20" s="109">
        <v>0</v>
      </c>
      <c r="AQ20" s="109">
        <v>0</v>
      </c>
      <c r="AR20" s="109">
        <v>0</v>
      </c>
      <c r="AS20" s="120">
        <f t="shared" si="7"/>
        <v>0</v>
      </c>
      <c r="AT20" s="121"/>
      <c r="AU20" s="119">
        <v>-2.1363631822168827E-3</v>
      </c>
      <c r="AV20" s="109">
        <v>0</v>
      </c>
      <c r="AW20" s="109">
        <v>0</v>
      </c>
      <c r="AX20" s="109">
        <v>0</v>
      </c>
      <c r="AY20" s="119">
        <f t="shared" si="3"/>
        <v>-2.1363631822168827E-3</v>
      </c>
      <c r="AZ20" s="117">
        <f t="shared" si="4"/>
        <v>-2.1363631822168827E-3</v>
      </c>
      <c r="BA20" s="101"/>
      <c r="BB20" s="20"/>
      <c r="BC20" s="20"/>
      <c r="BD20" s="20"/>
      <c r="BE20" s="20"/>
      <c r="BF20" s="20"/>
      <c r="BG20" s="20"/>
      <c r="BH20" s="20"/>
      <c r="BI20" s="20"/>
      <c r="BJ20" s="20"/>
    </row>
    <row r="21" spans="1:62" ht="25.5" customHeight="1" x14ac:dyDescent="0.2">
      <c r="A21" s="102">
        <v>14</v>
      </c>
      <c r="B21" s="103">
        <v>14</v>
      </c>
      <c r="C21" s="104" t="s">
        <v>89</v>
      </c>
      <c r="D21" s="104" t="s">
        <v>59</v>
      </c>
      <c r="E21" s="104" t="s">
        <v>60</v>
      </c>
      <c r="F21" s="104" t="s">
        <v>65</v>
      </c>
      <c r="G21" s="104" t="s">
        <v>62</v>
      </c>
      <c r="H21" s="105"/>
      <c r="I21" s="105" t="s">
        <v>70</v>
      </c>
      <c r="J21" s="106">
        <v>3</v>
      </c>
      <c r="K21" s="107">
        <v>40209</v>
      </c>
      <c r="L21" s="108">
        <v>0</v>
      </c>
      <c r="M21" s="109">
        <v>9461.25</v>
      </c>
      <c r="N21" s="109">
        <v>0</v>
      </c>
      <c r="O21" s="109">
        <v>0</v>
      </c>
      <c r="P21" s="109">
        <v>0</v>
      </c>
      <c r="Q21" s="109">
        <v>0</v>
      </c>
      <c r="R21" s="110">
        <v>190.42500000000001</v>
      </c>
      <c r="S21" s="111">
        <v>9450</v>
      </c>
      <c r="T21" s="112">
        <v>0</v>
      </c>
      <c r="U21" s="110">
        <v>0</v>
      </c>
      <c r="V21" s="110">
        <v>0</v>
      </c>
      <c r="W21" s="110">
        <v>0</v>
      </c>
      <c r="X21" s="111">
        <v>0</v>
      </c>
      <c r="Y21" s="113">
        <v>0</v>
      </c>
      <c r="Z21" s="114">
        <v>0</v>
      </c>
      <c r="AA21" s="115">
        <v>0</v>
      </c>
      <c r="AB21" s="109">
        <v>0</v>
      </c>
      <c r="AC21" s="116">
        <v>-250</v>
      </c>
      <c r="AD21" s="109">
        <v>0</v>
      </c>
      <c r="AE21" s="109"/>
      <c r="AF21" s="109">
        <v>70.825000000000728</v>
      </c>
      <c r="AG21" s="117">
        <f t="shared" si="5"/>
        <v>0</v>
      </c>
      <c r="AH21" s="109">
        <v>0</v>
      </c>
      <c r="AI21" s="109">
        <v>0</v>
      </c>
      <c r="AJ21" s="109">
        <v>0</v>
      </c>
      <c r="AK21" s="118">
        <f t="shared" si="6"/>
        <v>0</v>
      </c>
      <c r="AL21" s="109"/>
      <c r="AM21" s="109"/>
      <c r="AN21" s="119">
        <f t="shared" si="2"/>
        <v>0</v>
      </c>
      <c r="AO21" s="109">
        <v>0</v>
      </c>
      <c r="AP21" s="109">
        <v>0</v>
      </c>
      <c r="AQ21" s="109">
        <v>0</v>
      </c>
      <c r="AR21" s="109">
        <v>0</v>
      </c>
      <c r="AS21" s="120">
        <f t="shared" si="7"/>
        <v>0</v>
      </c>
      <c r="AT21" s="121"/>
      <c r="AU21" s="119">
        <v>0</v>
      </c>
      <c r="AV21" s="109">
        <v>0</v>
      </c>
      <c r="AW21" s="109">
        <v>0</v>
      </c>
      <c r="AX21" s="109">
        <v>0</v>
      </c>
      <c r="AY21" s="119">
        <f t="shared" si="3"/>
        <v>0</v>
      </c>
      <c r="AZ21" s="117">
        <f t="shared" si="4"/>
        <v>0</v>
      </c>
      <c r="BA21" s="101"/>
      <c r="BB21" s="20"/>
      <c r="BC21" s="20"/>
      <c r="BD21" s="20"/>
      <c r="BE21" s="20"/>
      <c r="BF21" s="20"/>
      <c r="BG21" s="20"/>
      <c r="BH21" s="20"/>
      <c r="BI21" s="20"/>
      <c r="BJ21" s="20"/>
    </row>
    <row r="22" spans="1:62" ht="25.5" customHeight="1" x14ac:dyDescent="0.2">
      <c r="A22" s="102">
        <v>15</v>
      </c>
      <c r="B22" s="124">
        <v>15</v>
      </c>
      <c r="C22" s="104" t="s">
        <v>90</v>
      </c>
      <c r="D22" s="104" t="s">
        <v>59</v>
      </c>
      <c r="E22" s="104" t="s">
        <v>60</v>
      </c>
      <c r="F22" s="104" t="s">
        <v>65</v>
      </c>
      <c r="G22" s="104" t="s">
        <v>80</v>
      </c>
      <c r="H22" s="105"/>
      <c r="I22" s="105" t="s">
        <v>70</v>
      </c>
      <c r="J22" s="106">
        <v>1</v>
      </c>
      <c r="K22" s="107">
        <v>40147</v>
      </c>
      <c r="L22" s="108">
        <v>0</v>
      </c>
      <c r="M22" s="109">
        <v>2605</v>
      </c>
      <c r="N22" s="109">
        <v>0</v>
      </c>
      <c r="O22" s="109">
        <v>0</v>
      </c>
      <c r="P22" s="109">
        <v>0</v>
      </c>
      <c r="Q22" s="109">
        <v>0</v>
      </c>
      <c r="R22" s="110">
        <v>52.5</v>
      </c>
      <c r="S22" s="111">
        <v>2400</v>
      </c>
      <c r="T22" s="112">
        <v>0</v>
      </c>
      <c r="U22" s="110">
        <v>0</v>
      </c>
      <c r="V22" s="110">
        <v>0</v>
      </c>
      <c r="W22" s="110">
        <v>0</v>
      </c>
      <c r="X22" s="111">
        <v>0</v>
      </c>
      <c r="Y22" s="113">
        <v>120</v>
      </c>
      <c r="Z22" s="114">
        <v>0</v>
      </c>
      <c r="AA22" s="115">
        <v>0</v>
      </c>
      <c r="AB22" s="109">
        <v>0</v>
      </c>
      <c r="AC22" s="116">
        <v>0</v>
      </c>
      <c r="AD22" s="109">
        <v>0</v>
      </c>
      <c r="AE22" s="109"/>
      <c r="AF22" s="109">
        <v>32.5</v>
      </c>
      <c r="AG22" s="117">
        <f t="shared" si="5"/>
        <v>0</v>
      </c>
      <c r="AH22" s="109">
        <v>0</v>
      </c>
      <c r="AI22" s="109">
        <v>0</v>
      </c>
      <c r="AJ22" s="109">
        <v>0</v>
      </c>
      <c r="AK22" s="118">
        <f t="shared" si="6"/>
        <v>0</v>
      </c>
      <c r="AL22" s="109"/>
      <c r="AM22" s="109"/>
      <c r="AN22" s="119">
        <f t="shared" si="2"/>
        <v>0</v>
      </c>
      <c r="AO22" s="109">
        <v>0</v>
      </c>
      <c r="AP22" s="109">
        <v>0</v>
      </c>
      <c r="AQ22" s="109">
        <v>0</v>
      </c>
      <c r="AR22" s="109">
        <v>0</v>
      </c>
      <c r="AS22" s="120">
        <f t="shared" si="7"/>
        <v>0</v>
      </c>
      <c r="AT22" s="121"/>
      <c r="AU22" s="119">
        <v>0</v>
      </c>
      <c r="AV22" s="109">
        <v>0</v>
      </c>
      <c r="AW22" s="109">
        <v>0</v>
      </c>
      <c r="AX22" s="109">
        <v>0</v>
      </c>
      <c r="AY22" s="119">
        <f t="shared" si="3"/>
        <v>0</v>
      </c>
      <c r="AZ22" s="117">
        <f t="shared" si="4"/>
        <v>0</v>
      </c>
      <c r="BA22" s="101"/>
      <c r="BB22" s="20"/>
      <c r="BC22" s="20"/>
      <c r="BD22" s="20"/>
      <c r="BE22" s="20"/>
      <c r="BF22" s="20"/>
      <c r="BG22" s="20"/>
      <c r="BH22" s="20"/>
      <c r="BI22" s="20"/>
      <c r="BJ22" s="20"/>
    </row>
    <row r="23" spans="1:62" ht="25.5" customHeight="1" x14ac:dyDescent="0.2">
      <c r="A23" s="102">
        <v>16</v>
      </c>
      <c r="B23" s="103">
        <v>16</v>
      </c>
      <c r="C23" s="104" t="s">
        <v>91</v>
      </c>
      <c r="D23" s="104" t="s">
        <v>59</v>
      </c>
      <c r="E23" s="104" t="s">
        <v>60</v>
      </c>
      <c r="F23" s="104" t="s">
        <v>65</v>
      </c>
      <c r="G23" s="104" t="s">
        <v>80</v>
      </c>
      <c r="H23" s="105"/>
      <c r="I23" s="105" t="s">
        <v>70</v>
      </c>
      <c r="J23" s="106">
        <v>8</v>
      </c>
      <c r="K23" s="107">
        <v>41213</v>
      </c>
      <c r="L23" s="108">
        <v>0</v>
      </c>
      <c r="M23" s="109">
        <v>18133</v>
      </c>
      <c r="N23" s="109">
        <v>0</v>
      </c>
      <c r="O23" s="109">
        <v>0</v>
      </c>
      <c r="P23" s="109">
        <v>0</v>
      </c>
      <c r="Q23" s="109">
        <v>0</v>
      </c>
      <c r="R23" s="110">
        <v>363.06</v>
      </c>
      <c r="S23" s="111">
        <v>17600</v>
      </c>
      <c r="T23" s="112">
        <v>0</v>
      </c>
      <c r="U23" s="110">
        <v>0</v>
      </c>
      <c r="V23" s="110">
        <v>0</v>
      </c>
      <c r="W23" s="110">
        <v>0</v>
      </c>
      <c r="X23" s="111">
        <v>0</v>
      </c>
      <c r="Y23" s="113">
        <v>168.75</v>
      </c>
      <c r="Z23" s="114">
        <v>0</v>
      </c>
      <c r="AA23" s="115">
        <v>0</v>
      </c>
      <c r="AB23" s="109">
        <v>0</v>
      </c>
      <c r="AC23" s="116">
        <v>0</v>
      </c>
      <c r="AD23" s="109">
        <v>0</v>
      </c>
      <c r="AE23" s="109"/>
      <c r="AF23" s="109">
        <v>1.1899999999986903</v>
      </c>
      <c r="AG23" s="117">
        <f t="shared" si="5"/>
        <v>0</v>
      </c>
      <c r="AH23" s="109">
        <v>0</v>
      </c>
      <c r="AI23" s="109">
        <v>0</v>
      </c>
      <c r="AJ23" s="109">
        <v>0</v>
      </c>
      <c r="AK23" s="118">
        <f t="shared" si="6"/>
        <v>0</v>
      </c>
      <c r="AL23" s="109"/>
      <c r="AM23" s="109"/>
      <c r="AN23" s="119">
        <f t="shared" si="2"/>
        <v>0</v>
      </c>
      <c r="AO23" s="109">
        <v>0</v>
      </c>
      <c r="AP23" s="109">
        <v>0</v>
      </c>
      <c r="AQ23" s="109">
        <v>0</v>
      </c>
      <c r="AR23" s="109">
        <v>0</v>
      </c>
      <c r="AS23" s="120">
        <f t="shared" si="7"/>
        <v>0</v>
      </c>
      <c r="AT23" s="121"/>
      <c r="AU23" s="119">
        <v>0</v>
      </c>
      <c r="AV23" s="109">
        <v>0</v>
      </c>
      <c r="AW23" s="109">
        <v>0</v>
      </c>
      <c r="AX23" s="109">
        <v>0</v>
      </c>
      <c r="AY23" s="119">
        <f t="shared" si="3"/>
        <v>0</v>
      </c>
      <c r="AZ23" s="117">
        <f t="shared" si="4"/>
        <v>0</v>
      </c>
      <c r="BA23" s="101"/>
      <c r="BB23" s="20"/>
      <c r="BC23" s="20"/>
      <c r="BD23" s="20"/>
      <c r="BE23" s="20"/>
      <c r="BF23" s="20"/>
      <c r="BG23" s="20"/>
      <c r="BH23" s="20"/>
      <c r="BI23" s="20"/>
      <c r="BJ23" s="20"/>
    </row>
    <row r="24" spans="1:62" ht="25.5" customHeight="1" x14ac:dyDescent="0.2">
      <c r="A24" s="102">
        <v>17</v>
      </c>
      <c r="B24" s="103">
        <v>17</v>
      </c>
      <c r="C24" s="104" t="s">
        <v>92</v>
      </c>
      <c r="D24" s="104" t="s">
        <v>59</v>
      </c>
      <c r="E24" s="104" t="s">
        <v>60</v>
      </c>
      <c r="F24" s="104" t="s">
        <v>65</v>
      </c>
      <c r="G24" s="104" t="s">
        <v>62</v>
      </c>
      <c r="H24" s="105"/>
      <c r="I24" s="105" t="s">
        <v>70</v>
      </c>
      <c r="J24" s="106">
        <v>1</v>
      </c>
      <c r="K24" s="107">
        <v>40137</v>
      </c>
      <c r="L24" s="108">
        <v>0</v>
      </c>
      <c r="M24" s="109">
        <v>1320</v>
      </c>
      <c r="N24" s="109">
        <v>0</v>
      </c>
      <c r="O24" s="109">
        <v>0</v>
      </c>
      <c r="P24" s="109">
        <v>0</v>
      </c>
      <c r="Q24" s="109">
        <v>0</v>
      </c>
      <c r="R24" s="123">
        <v>26.8</v>
      </c>
      <c r="S24" s="111">
        <v>1250</v>
      </c>
      <c r="T24" s="112">
        <v>0</v>
      </c>
      <c r="U24" s="123">
        <v>0</v>
      </c>
      <c r="V24" s="123">
        <v>0</v>
      </c>
      <c r="W24" s="110">
        <v>0</v>
      </c>
      <c r="X24" s="111">
        <v>0</v>
      </c>
      <c r="Y24" s="113">
        <v>0</v>
      </c>
      <c r="Z24" s="114">
        <v>0</v>
      </c>
      <c r="AA24" s="115">
        <v>0</v>
      </c>
      <c r="AB24" s="109">
        <v>0</v>
      </c>
      <c r="AC24" s="122">
        <v>0</v>
      </c>
      <c r="AD24" s="123">
        <v>0</v>
      </c>
      <c r="AE24" s="123"/>
      <c r="AF24" s="123">
        <v>43.200000000000045</v>
      </c>
      <c r="AG24" s="117">
        <f t="shared" si="5"/>
        <v>0</v>
      </c>
      <c r="AH24" s="109">
        <v>0</v>
      </c>
      <c r="AI24" s="119">
        <v>0</v>
      </c>
      <c r="AJ24" s="109">
        <v>0</v>
      </c>
      <c r="AK24" s="118">
        <f t="shared" si="6"/>
        <v>0</v>
      </c>
      <c r="AL24" s="123"/>
      <c r="AM24" s="109"/>
      <c r="AN24" s="119">
        <f t="shared" si="2"/>
        <v>0</v>
      </c>
      <c r="AO24" s="109">
        <v>0</v>
      </c>
      <c r="AP24" s="109">
        <v>0</v>
      </c>
      <c r="AQ24" s="109">
        <v>0</v>
      </c>
      <c r="AR24" s="109">
        <v>0</v>
      </c>
      <c r="AS24" s="120">
        <f t="shared" si="7"/>
        <v>0</v>
      </c>
      <c r="AT24" s="121"/>
      <c r="AU24" s="119">
        <v>0</v>
      </c>
      <c r="AV24" s="109">
        <v>0</v>
      </c>
      <c r="AW24" s="109">
        <v>0</v>
      </c>
      <c r="AX24" s="109">
        <v>0</v>
      </c>
      <c r="AY24" s="119">
        <f t="shared" si="3"/>
        <v>0</v>
      </c>
      <c r="AZ24" s="117">
        <f t="shared" si="4"/>
        <v>0</v>
      </c>
      <c r="BA24" s="101"/>
      <c r="BB24" s="20"/>
      <c r="BC24" s="20"/>
      <c r="BD24" s="20"/>
      <c r="BE24" s="20"/>
      <c r="BF24" s="20"/>
      <c r="BG24" s="20"/>
      <c r="BH24" s="20"/>
      <c r="BI24" s="20"/>
      <c r="BJ24" s="20"/>
    </row>
    <row r="25" spans="1:62" ht="25.5" customHeight="1" x14ac:dyDescent="0.2">
      <c r="A25" s="102">
        <v>18</v>
      </c>
      <c r="B25" s="103">
        <v>18</v>
      </c>
      <c r="C25" s="104" t="s">
        <v>93</v>
      </c>
      <c r="D25" s="104" t="s">
        <v>59</v>
      </c>
      <c r="E25" s="104" t="s">
        <v>60</v>
      </c>
      <c r="F25" s="104" t="s">
        <v>65</v>
      </c>
      <c r="G25" s="104" t="s">
        <v>62</v>
      </c>
      <c r="H25" s="105"/>
      <c r="I25" s="105" t="s">
        <v>70</v>
      </c>
      <c r="J25" s="106">
        <v>4</v>
      </c>
      <c r="K25" s="107">
        <v>40237</v>
      </c>
      <c r="L25" s="108">
        <v>0</v>
      </c>
      <c r="M25" s="109">
        <v>12510</v>
      </c>
      <c r="N25" s="109">
        <v>0</v>
      </c>
      <c r="O25" s="109">
        <v>0</v>
      </c>
      <c r="P25" s="109">
        <v>0</v>
      </c>
      <c r="Q25" s="109">
        <v>0</v>
      </c>
      <c r="R25" s="123">
        <v>251.8</v>
      </c>
      <c r="S25" s="111">
        <v>12258.2</v>
      </c>
      <c r="T25" s="112">
        <v>0</v>
      </c>
      <c r="U25" s="123">
        <v>0</v>
      </c>
      <c r="V25" s="123">
        <v>0</v>
      </c>
      <c r="W25" s="110">
        <v>0</v>
      </c>
      <c r="X25" s="111">
        <v>0</v>
      </c>
      <c r="Y25" s="113">
        <v>0</v>
      </c>
      <c r="Z25" s="114">
        <v>0</v>
      </c>
      <c r="AA25" s="115">
        <v>0</v>
      </c>
      <c r="AB25" s="109">
        <v>0</v>
      </c>
      <c r="AC25" s="122">
        <v>0</v>
      </c>
      <c r="AD25" s="123">
        <v>0</v>
      </c>
      <c r="AE25" s="123"/>
      <c r="AF25" s="123">
        <v>0</v>
      </c>
      <c r="AG25" s="117">
        <f t="shared" si="5"/>
        <v>0</v>
      </c>
      <c r="AH25" s="109">
        <v>0</v>
      </c>
      <c r="AI25" s="119">
        <v>0</v>
      </c>
      <c r="AJ25" s="109">
        <v>0</v>
      </c>
      <c r="AK25" s="118">
        <f t="shared" si="6"/>
        <v>0</v>
      </c>
      <c r="AL25" s="123"/>
      <c r="AM25" s="109"/>
      <c r="AN25" s="119">
        <f t="shared" si="2"/>
        <v>0</v>
      </c>
      <c r="AO25" s="109">
        <v>0</v>
      </c>
      <c r="AP25" s="109">
        <v>0</v>
      </c>
      <c r="AQ25" s="109">
        <v>0</v>
      </c>
      <c r="AR25" s="109">
        <v>0</v>
      </c>
      <c r="AS25" s="120">
        <f t="shared" si="7"/>
        <v>0</v>
      </c>
      <c r="AT25" s="121"/>
      <c r="AU25" s="119">
        <v>0</v>
      </c>
      <c r="AV25" s="109">
        <v>0</v>
      </c>
      <c r="AW25" s="109">
        <v>0</v>
      </c>
      <c r="AX25" s="109">
        <v>0</v>
      </c>
      <c r="AY25" s="119">
        <f t="shared" si="3"/>
        <v>0</v>
      </c>
      <c r="AZ25" s="117">
        <f t="shared" si="4"/>
        <v>0</v>
      </c>
      <c r="BA25" s="101"/>
      <c r="BB25" s="20"/>
      <c r="BC25" s="20"/>
      <c r="BD25" s="20"/>
      <c r="BE25" s="20"/>
      <c r="BF25" s="20"/>
      <c r="BG25" s="20"/>
      <c r="BH25" s="20"/>
      <c r="BI25" s="20"/>
      <c r="BJ25" s="20"/>
    </row>
    <row r="26" spans="1:62" ht="25.5" customHeight="1" x14ac:dyDescent="0.2">
      <c r="A26" s="102">
        <v>19</v>
      </c>
      <c r="B26" s="103">
        <v>19</v>
      </c>
      <c r="C26" s="104" t="s">
        <v>94</v>
      </c>
      <c r="D26" s="104" t="s">
        <v>59</v>
      </c>
      <c r="E26" s="104" t="s">
        <v>60</v>
      </c>
      <c r="F26" s="104" t="s">
        <v>65</v>
      </c>
      <c r="G26" s="104" t="s">
        <v>95</v>
      </c>
      <c r="H26" s="105"/>
      <c r="I26" s="105" t="s">
        <v>70</v>
      </c>
      <c r="J26" s="106">
        <v>3</v>
      </c>
      <c r="K26" s="107">
        <v>40209</v>
      </c>
      <c r="L26" s="108">
        <v>0</v>
      </c>
      <c r="M26" s="109">
        <v>155651.03</v>
      </c>
      <c r="N26" s="109">
        <v>0</v>
      </c>
      <c r="O26" s="109">
        <v>0</v>
      </c>
      <c r="P26" s="109">
        <v>0</v>
      </c>
      <c r="Q26" s="109">
        <v>0</v>
      </c>
      <c r="R26" s="110">
        <v>779.45514999999989</v>
      </c>
      <c r="S26" s="111">
        <v>50000</v>
      </c>
      <c r="T26" s="112">
        <v>50000</v>
      </c>
      <c r="U26" s="110">
        <v>26.55</v>
      </c>
      <c r="V26" s="110">
        <v>0</v>
      </c>
      <c r="W26" s="110">
        <v>0</v>
      </c>
      <c r="X26" s="111">
        <v>0</v>
      </c>
      <c r="Y26" s="113">
        <v>54845.02</v>
      </c>
      <c r="Z26" s="114">
        <v>0</v>
      </c>
      <c r="AA26" s="115">
        <v>0</v>
      </c>
      <c r="AB26" s="109">
        <v>0</v>
      </c>
      <c r="AC26" s="116">
        <v>0</v>
      </c>
      <c r="AD26" s="109">
        <v>0</v>
      </c>
      <c r="AE26" s="109"/>
      <c r="AF26" s="109">
        <v>0</v>
      </c>
      <c r="AG26" s="117">
        <f t="shared" si="5"/>
        <v>4.8499999975319952E-3</v>
      </c>
      <c r="AH26" s="109">
        <v>0</v>
      </c>
      <c r="AI26" s="109">
        <v>0</v>
      </c>
      <c r="AJ26" s="109">
        <v>0</v>
      </c>
      <c r="AK26" s="118">
        <f t="shared" si="6"/>
        <v>4.8499999975319952E-3</v>
      </c>
      <c r="AL26" s="109"/>
      <c r="AM26" s="109"/>
      <c r="AN26" s="119">
        <f t="shared" si="2"/>
        <v>26.55</v>
      </c>
      <c r="AO26" s="109">
        <v>0</v>
      </c>
      <c r="AP26" s="109">
        <v>0</v>
      </c>
      <c r="AQ26" s="109">
        <v>0</v>
      </c>
      <c r="AR26" s="109">
        <v>26.55</v>
      </c>
      <c r="AS26" s="120">
        <f t="shared" si="7"/>
        <v>0</v>
      </c>
      <c r="AT26" s="121"/>
      <c r="AU26" s="119">
        <v>4.8499999975319952E-3</v>
      </c>
      <c r="AV26" s="109">
        <v>0</v>
      </c>
      <c r="AW26" s="109">
        <v>0</v>
      </c>
      <c r="AX26" s="109">
        <v>0</v>
      </c>
      <c r="AY26" s="119">
        <f t="shared" si="3"/>
        <v>4.8499999975319952E-3</v>
      </c>
      <c r="AZ26" s="117">
        <f t="shared" si="4"/>
        <v>4.8499999975319952E-3</v>
      </c>
      <c r="BA26" s="101"/>
      <c r="BB26" s="20"/>
      <c r="BC26" s="20"/>
      <c r="BD26" s="20"/>
      <c r="BE26" s="20"/>
      <c r="BF26" s="20"/>
      <c r="BG26" s="20"/>
      <c r="BH26" s="20"/>
      <c r="BI26" s="20"/>
      <c r="BJ26" s="20"/>
    </row>
    <row r="27" spans="1:62" ht="25.5" customHeight="1" x14ac:dyDescent="0.2">
      <c r="A27" s="102">
        <v>20</v>
      </c>
      <c r="B27" s="103">
        <v>20</v>
      </c>
      <c r="C27" s="104" t="s">
        <v>96</v>
      </c>
      <c r="D27" s="104" t="s">
        <v>59</v>
      </c>
      <c r="E27" s="104" t="s">
        <v>60</v>
      </c>
      <c r="F27" s="104" t="s">
        <v>97</v>
      </c>
      <c r="G27" s="104" t="s">
        <v>95</v>
      </c>
      <c r="H27" s="105"/>
      <c r="I27" s="105" t="s">
        <v>67</v>
      </c>
      <c r="J27" s="106">
        <v>11</v>
      </c>
      <c r="K27" s="107">
        <v>41425</v>
      </c>
      <c r="L27" s="108">
        <v>0</v>
      </c>
      <c r="M27" s="109">
        <v>842855.92</v>
      </c>
      <c r="N27" s="109">
        <v>0</v>
      </c>
      <c r="O27" s="109">
        <v>0</v>
      </c>
      <c r="P27" s="109">
        <v>0</v>
      </c>
      <c r="Q27" s="109">
        <v>0</v>
      </c>
      <c r="R27" s="110">
        <v>5094.3670999999995</v>
      </c>
      <c r="S27" s="111">
        <v>317000</v>
      </c>
      <c r="T27" s="112">
        <v>570000</v>
      </c>
      <c r="U27" s="110">
        <v>39217.171000000002</v>
      </c>
      <c r="V27" s="110">
        <v>0</v>
      </c>
      <c r="W27" s="110">
        <v>0</v>
      </c>
      <c r="X27" s="111">
        <v>0</v>
      </c>
      <c r="Y27" s="113">
        <v>15797.1</v>
      </c>
      <c r="Z27" s="114">
        <v>0</v>
      </c>
      <c r="AA27" s="115">
        <v>0</v>
      </c>
      <c r="AB27" s="109">
        <v>0</v>
      </c>
      <c r="AC27" s="116">
        <v>-104252.72</v>
      </c>
      <c r="AD27" s="109">
        <v>0</v>
      </c>
      <c r="AE27" s="109"/>
      <c r="AF27" s="109">
        <v>0</v>
      </c>
      <c r="AG27" s="117">
        <f t="shared" si="5"/>
        <v>1.9000000320374966E-3</v>
      </c>
      <c r="AH27" s="109">
        <v>0</v>
      </c>
      <c r="AI27" s="109">
        <v>0</v>
      </c>
      <c r="AJ27" s="109">
        <v>0</v>
      </c>
      <c r="AK27" s="118">
        <f t="shared" si="6"/>
        <v>1.9000000320374966E-3</v>
      </c>
      <c r="AL27" s="109"/>
      <c r="AM27" s="109"/>
      <c r="AN27" s="119">
        <f t="shared" si="2"/>
        <v>39217.171000000002</v>
      </c>
      <c r="AO27" s="109">
        <v>37932.92</v>
      </c>
      <c r="AP27" s="109">
        <v>0</v>
      </c>
      <c r="AQ27" s="109">
        <v>1267</v>
      </c>
      <c r="AR27" s="109">
        <v>17.32</v>
      </c>
      <c r="AS27" s="120">
        <f t="shared" si="7"/>
        <v>-6.8999999996158579E-2</v>
      </c>
      <c r="AT27" s="121"/>
      <c r="AU27" s="119">
        <v>1.9000000320374966E-3</v>
      </c>
      <c r="AV27" s="109">
        <v>0</v>
      </c>
      <c r="AW27" s="109">
        <v>0</v>
      </c>
      <c r="AX27" s="109">
        <v>0</v>
      </c>
      <c r="AY27" s="119">
        <f t="shared" si="3"/>
        <v>1.9000000320374966E-3</v>
      </c>
      <c r="AZ27" s="117">
        <f t="shared" si="4"/>
        <v>1.9000000320374966E-3</v>
      </c>
      <c r="BA27" s="101" t="s">
        <v>98</v>
      </c>
      <c r="BB27" s="20"/>
      <c r="BC27" s="20"/>
      <c r="BD27" s="20"/>
      <c r="BE27" s="20"/>
      <c r="BF27" s="20"/>
      <c r="BG27" s="20"/>
      <c r="BH27" s="20"/>
      <c r="BI27" s="20"/>
      <c r="BJ27" s="20"/>
    </row>
    <row r="28" spans="1:62" ht="25.5" customHeight="1" x14ac:dyDescent="0.2">
      <c r="A28" s="102">
        <v>21</v>
      </c>
      <c r="B28" s="103">
        <v>21</v>
      </c>
      <c r="C28" s="104" t="s">
        <v>99</v>
      </c>
      <c r="D28" s="104" t="s">
        <v>59</v>
      </c>
      <c r="E28" s="104" t="s">
        <v>60</v>
      </c>
      <c r="F28" s="104" t="s">
        <v>65</v>
      </c>
      <c r="G28" s="104" t="s">
        <v>80</v>
      </c>
      <c r="H28" s="105"/>
      <c r="I28" s="105" t="s">
        <v>70</v>
      </c>
      <c r="J28" s="106">
        <v>1</v>
      </c>
      <c r="K28" s="107">
        <v>40178</v>
      </c>
      <c r="L28" s="108">
        <v>0</v>
      </c>
      <c r="M28" s="109">
        <v>3519</v>
      </c>
      <c r="N28" s="109">
        <v>0</v>
      </c>
      <c r="O28" s="109">
        <v>0</v>
      </c>
      <c r="P28" s="109">
        <v>0</v>
      </c>
      <c r="Q28" s="109">
        <v>0</v>
      </c>
      <c r="R28" s="110">
        <v>70.78</v>
      </c>
      <c r="S28" s="111">
        <v>3400</v>
      </c>
      <c r="T28" s="112">
        <v>0</v>
      </c>
      <c r="U28" s="110">
        <v>0</v>
      </c>
      <c r="V28" s="110">
        <v>0</v>
      </c>
      <c r="W28" s="110">
        <v>0</v>
      </c>
      <c r="X28" s="111">
        <v>0</v>
      </c>
      <c r="Y28" s="113">
        <v>0</v>
      </c>
      <c r="Z28" s="114">
        <v>0</v>
      </c>
      <c r="AA28" s="115">
        <v>0</v>
      </c>
      <c r="AB28" s="109">
        <v>0</v>
      </c>
      <c r="AC28" s="116">
        <v>0</v>
      </c>
      <c r="AD28" s="109">
        <v>0</v>
      </c>
      <c r="AE28" s="109"/>
      <c r="AF28" s="109">
        <v>48.2199999999998</v>
      </c>
      <c r="AG28" s="117">
        <f t="shared" si="5"/>
        <v>0</v>
      </c>
      <c r="AH28" s="109">
        <v>0</v>
      </c>
      <c r="AI28" s="109">
        <v>0</v>
      </c>
      <c r="AJ28" s="109">
        <v>0</v>
      </c>
      <c r="AK28" s="118">
        <f t="shared" si="6"/>
        <v>0</v>
      </c>
      <c r="AL28" s="109"/>
      <c r="AM28" s="109"/>
      <c r="AN28" s="119">
        <f t="shared" si="2"/>
        <v>0</v>
      </c>
      <c r="AO28" s="109">
        <v>0</v>
      </c>
      <c r="AP28" s="109">
        <v>0</v>
      </c>
      <c r="AQ28" s="109">
        <v>0</v>
      </c>
      <c r="AR28" s="109">
        <v>0</v>
      </c>
      <c r="AS28" s="120">
        <f t="shared" si="7"/>
        <v>0</v>
      </c>
      <c r="AT28" s="121"/>
      <c r="AU28" s="119">
        <v>0</v>
      </c>
      <c r="AV28" s="109">
        <v>0</v>
      </c>
      <c r="AW28" s="109">
        <v>0</v>
      </c>
      <c r="AX28" s="109">
        <v>0</v>
      </c>
      <c r="AY28" s="119">
        <f t="shared" si="3"/>
        <v>0</v>
      </c>
      <c r="AZ28" s="117">
        <f t="shared" si="4"/>
        <v>0</v>
      </c>
      <c r="BA28" s="101"/>
      <c r="BB28" s="20"/>
      <c r="BC28" s="20"/>
      <c r="BD28" s="20"/>
      <c r="BE28" s="20"/>
      <c r="BF28" s="20"/>
      <c r="BG28" s="20"/>
      <c r="BH28" s="20"/>
      <c r="BI28" s="20"/>
      <c r="BJ28" s="20"/>
    </row>
    <row r="29" spans="1:62" ht="25.5" customHeight="1" x14ac:dyDescent="0.2">
      <c r="A29" s="102">
        <v>22</v>
      </c>
      <c r="B29" s="103">
        <v>22</v>
      </c>
      <c r="C29" s="104" t="s">
        <v>100</v>
      </c>
      <c r="D29" s="104" t="s">
        <v>59</v>
      </c>
      <c r="E29" s="104" t="s">
        <v>60</v>
      </c>
      <c r="F29" s="104" t="s">
        <v>61</v>
      </c>
      <c r="G29" s="104" t="s">
        <v>82</v>
      </c>
      <c r="H29" s="105"/>
      <c r="I29" s="105" t="s">
        <v>63</v>
      </c>
      <c r="J29" s="106">
        <v>43</v>
      </c>
      <c r="K29" s="107">
        <v>41639</v>
      </c>
      <c r="L29" s="108">
        <v>0</v>
      </c>
      <c r="M29" s="109">
        <v>128310</v>
      </c>
      <c r="N29" s="109">
        <v>0</v>
      </c>
      <c r="O29" s="109">
        <v>0</v>
      </c>
      <c r="P29" s="109">
        <v>0</v>
      </c>
      <c r="Q29" s="109">
        <v>0</v>
      </c>
      <c r="R29" s="110">
        <v>2569.0000000000009</v>
      </c>
      <c r="S29" s="111">
        <v>106491</v>
      </c>
      <c r="T29" s="112">
        <v>19250</v>
      </c>
      <c r="U29" s="110">
        <v>0</v>
      </c>
      <c r="V29" s="110">
        <v>0</v>
      </c>
      <c r="W29" s="110">
        <v>0</v>
      </c>
      <c r="X29" s="111">
        <v>0</v>
      </c>
      <c r="Y29" s="113">
        <v>0</v>
      </c>
      <c r="Z29" s="114">
        <v>0</v>
      </c>
      <c r="AA29" s="115">
        <v>0</v>
      </c>
      <c r="AB29" s="109">
        <v>0</v>
      </c>
      <c r="AC29" s="116">
        <v>0</v>
      </c>
      <c r="AD29" s="109">
        <v>0</v>
      </c>
      <c r="AE29" s="109"/>
      <c r="AF29" s="109">
        <v>0</v>
      </c>
      <c r="AG29" s="117">
        <f t="shared" si="5"/>
        <v>0</v>
      </c>
      <c r="AH29" s="109">
        <v>0</v>
      </c>
      <c r="AI29" s="109">
        <v>0</v>
      </c>
      <c r="AJ29" s="109">
        <v>0</v>
      </c>
      <c r="AK29" s="118">
        <f t="shared" si="6"/>
        <v>0</v>
      </c>
      <c r="AL29" s="109"/>
      <c r="AM29" s="109"/>
      <c r="AN29" s="119">
        <f t="shared" si="2"/>
        <v>0</v>
      </c>
      <c r="AO29" s="109">
        <v>0</v>
      </c>
      <c r="AP29" s="109">
        <v>0</v>
      </c>
      <c r="AQ29" s="109">
        <v>0</v>
      </c>
      <c r="AR29" s="109">
        <v>0</v>
      </c>
      <c r="AS29" s="120">
        <f t="shared" si="7"/>
        <v>0</v>
      </c>
      <c r="AT29" s="121"/>
      <c r="AU29" s="119">
        <v>0</v>
      </c>
      <c r="AV29" s="109">
        <v>0</v>
      </c>
      <c r="AW29" s="109">
        <v>0</v>
      </c>
      <c r="AX29" s="109">
        <v>0</v>
      </c>
      <c r="AY29" s="119">
        <f t="shared" si="3"/>
        <v>0</v>
      </c>
      <c r="AZ29" s="117">
        <f t="shared" si="4"/>
        <v>0</v>
      </c>
      <c r="BA29" s="101"/>
      <c r="BB29" s="20"/>
      <c r="BC29" s="20"/>
      <c r="BD29" s="20"/>
      <c r="BE29" s="20"/>
      <c r="BF29" s="20"/>
      <c r="BG29" s="20"/>
      <c r="BH29" s="20"/>
      <c r="BI29" s="20"/>
      <c r="BJ29" s="20"/>
    </row>
    <row r="30" spans="1:62" ht="25.5" customHeight="1" x14ac:dyDescent="0.2">
      <c r="A30" s="102">
        <v>23</v>
      </c>
      <c r="B30" s="103">
        <v>23</v>
      </c>
      <c r="C30" s="104" t="s">
        <v>101</v>
      </c>
      <c r="D30" s="104" t="s">
        <v>59</v>
      </c>
      <c r="E30" s="104" t="s">
        <v>60</v>
      </c>
      <c r="F30" s="104" t="s">
        <v>65</v>
      </c>
      <c r="G30" s="104" t="s">
        <v>102</v>
      </c>
      <c r="H30" s="105"/>
      <c r="I30" s="105" t="s">
        <v>70</v>
      </c>
      <c r="J30" s="106">
        <v>6</v>
      </c>
      <c r="K30" s="107">
        <v>40724</v>
      </c>
      <c r="L30" s="108">
        <v>0</v>
      </c>
      <c r="M30" s="109">
        <v>177527.30000000002</v>
      </c>
      <c r="N30" s="109">
        <v>0</v>
      </c>
      <c r="O30" s="109">
        <v>0</v>
      </c>
      <c r="P30" s="109">
        <v>0</v>
      </c>
      <c r="Q30" s="109">
        <v>0</v>
      </c>
      <c r="R30" s="123">
        <v>888.83650000000011</v>
      </c>
      <c r="S30" s="111">
        <v>129000</v>
      </c>
      <c r="T30" s="112">
        <v>33000</v>
      </c>
      <c r="U30" s="123">
        <v>8876.3649999999998</v>
      </c>
      <c r="V30" s="123">
        <v>0</v>
      </c>
      <c r="W30" s="110">
        <v>0</v>
      </c>
      <c r="X30" s="111">
        <v>0</v>
      </c>
      <c r="Y30" s="113">
        <v>0</v>
      </c>
      <c r="Z30" s="114">
        <v>0</v>
      </c>
      <c r="AA30" s="115">
        <v>0</v>
      </c>
      <c r="AB30" s="109">
        <v>0</v>
      </c>
      <c r="AC30" s="122">
        <v>5762.1</v>
      </c>
      <c r="AD30" s="123">
        <v>0</v>
      </c>
      <c r="AE30" s="123"/>
      <c r="AF30" s="123">
        <v>0</v>
      </c>
      <c r="AG30" s="117">
        <f t="shared" si="5"/>
        <v>-1.4999999839346856E-3</v>
      </c>
      <c r="AH30" s="109">
        <v>0</v>
      </c>
      <c r="AI30" s="119">
        <v>0</v>
      </c>
      <c r="AJ30" s="109">
        <v>0</v>
      </c>
      <c r="AK30" s="118">
        <f t="shared" si="6"/>
        <v>-1.4999999839346856E-3</v>
      </c>
      <c r="AL30" s="123"/>
      <c r="AM30" s="109"/>
      <c r="AN30" s="119">
        <f t="shared" si="2"/>
        <v>8876.3649999999998</v>
      </c>
      <c r="AO30" s="109">
        <v>0</v>
      </c>
      <c r="AP30" s="109">
        <v>0</v>
      </c>
      <c r="AQ30" s="109">
        <v>0</v>
      </c>
      <c r="AR30" s="109">
        <v>0</v>
      </c>
      <c r="AS30" s="120">
        <f t="shared" si="7"/>
        <v>8876.3649999999998</v>
      </c>
      <c r="AT30" s="121"/>
      <c r="AU30" s="119">
        <v>-1.4999999839346856E-3</v>
      </c>
      <c r="AV30" s="109">
        <v>0</v>
      </c>
      <c r="AW30" s="109">
        <v>0</v>
      </c>
      <c r="AX30" s="109">
        <v>0</v>
      </c>
      <c r="AY30" s="119">
        <f t="shared" si="3"/>
        <v>-1.4999999839346856E-3</v>
      </c>
      <c r="AZ30" s="117">
        <f t="shared" si="4"/>
        <v>-1.4999999839346856E-3</v>
      </c>
      <c r="BA30" s="101"/>
      <c r="BB30" s="20"/>
      <c r="BC30" s="20"/>
      <c r="BD30" s="20"/>
      <c r="BE30" s="20"/>
      <c r="BF30" s="20"/>
      <c r="BG30" s="20"/>
      <c r="BH30" s="20"/>
      <c r="BI30" s="20"/>
      <c r="BJ30" s="20"/>
    </row>
    <row r="31" spans="1:62" ht="25.5" customHeight="1" x14ac:dyDescent="0.2">
      <c r="A31" s="102">
        <v>24</v>
      </c>
      <c r="B31" s="103">
        <v>24</v>
      </c>
      <c r="C31" s="104" t="s">
        <v>103</v>
      </c>
      <c r="D31" s="104" t="s">
        <v>59</v>
      </c>
      <c r="E31" s="104" t="s">
        <v>60</v>
      </c>
      <c r="F31" s="104" t="s">
        <v>61</v>
      </c>
      <c r="G31" s="104" t="s">
        <v>69</v>
      </c>
      <c r="H31" s="105"/>
      <c r="I31" s="105" t="s">
        <v>70</v>
      </c>
      <c r="J31" s="106">
        <v>7</v>
      </c>
      <c r="K31" s="107">
        <v>40359</v>
      </c>
      <c r="L31" s="108">
        <v>0</v>
      </c>
      <c r="M31" s="109">
        <v>11445</v>
      </c>
      <c r="N31" s="109">
        <v>0</v>
      </c>
      <c r="O31" s="109">
        <v>0</v>
      </c>
      <c r="P31" s="109">
        <v>0</v>
      </c>
      <c r="Q31" s="109">
        <v>0</v>
      </c>
      <c r="R31" s="110">
        <v>231.30000000000004</v>
      </c>
      <c r="S31" s="111">
        <v>11213.7</v>
      </c>
      <c r="T31" s="112">
        <v>0</v>
      </c>
      <c r="U31" s="110">
        <v>0</v>
      </c>
      <c r="V31" s="110">
        <v>0</v>
      </c>
      <c r="W31" s="110">
        <v>0</v>
      </c>
      <c r="X31" s="111">
        <v>0</v>
      </c>
      <c r="Y31" s="113">
        <v>0</v>
      </c>
      <c r="Z31" s="114">
        <v>0</v>
      </c>
      <c r="AA31" s="115">
        <v>0</v>
      </c>
      <c r="AB31" s="109">
        <v>0</v>
      </c>
      <c r="AC31" s="122">
        <v>0</v>
      </c>
      <c r="AD31" s="123">
        <v>0</v>
      </c>
      <c r="AE31" s="123"/>
      <c r="AF31" s="123">
        <v>0</v>
      </c>
      <c r="AG31" s="117">
        <f t="shared" si="5"/>
        <v>0</v>
      </c>
      <c r="AH31" s="109">
        <v>0</v>
      </c>
      <c r="AI31" s="109">
        <v>0</v>
      </c>
      <c r="AJ31" s="109">
        <v>0</v>
      </c>
      <c r="AK31" s="118">
        <f t="shared" si="6"/>
        <v>0</v>
      </c>
      <c r="AL31" s="123"/>
      <c r="AM31" s="109"/>
      <c r="AN31" s="119">
        <f t="shared" si="2"/>
        <v>0</v>
      </c>
      <c r="AO31" s="109">
        <v>0</v>
      </c>
      <c r="AP31" s="109">
        <v>0</v>
      </c>
      <c r="AQ31" s="109">
        <v>0</v>
      </c>
      <c r="AR31" s="109">
        <v>0</v>
      </c>
      <c r="AS31" s="120">
        <f t="shared" si="7"/>
        <v>0</v>
      </c>
      <c r="AT31" s="121"/>
      <c r="AU31" s="119">
        <v>0</v>
      </c>
      <c r="AV31" s="109">
        <v>0</v>
      </c>
      <c r="AW31" s="109">
        <v>0</v>
      </c>
      <c r="AX31" s="109">
        <v>0</v>
      </c>
      <c r="AY31" s="119">
        <f t="shared" si="3"/>
        <v>0</v>
      </c>
      <c r="AZ31" s="117">
        <f t="shared" si="4"/>
        <v>0</v>
      </c>
      <c r="BA31" s="101"/>
      <c r="BB31" s="20"/>
      <c r="BC31" s="20"/>
      <c r="BD31" s="20"/>
      <c r="BE31" s="20"/>
      <c r="BF31" s="20"/>
      <c r="BG31" s="20"/>
      <c r="BH31" s="20"/>
      <c r="BI31" s="20"/>
      <c r="BJ31" s="20"/>
    </row>
    <row r="32" spans="1:62" ht="25.5" customHeight="1" x14ac:dyDescent="0.2">
      <c r="A32" s="102">
        <v>25</v>
      </c>
      <c r="B32" s="103">
        <v>25</v>
      </c>
      <c r="C32" s="104" t="s">
        <v>104</v>
      </c>
      <c r="D32" s="104" t="s">
        <v>59</v>
      </c>
      <c r="E32" s="104" t="s">
        <v>60</v>
      </c>
      <c r="F32" s="104" t="s">
        <v>65</v>
      </c>
      <c r="G32" s="104" t="s">
        <v>105</v>
      </c>
      <c r="H32" s="105"/>
      <c r="I32" s="105" t="s">
        <v>67</v>
      </c>
      <c r="J32" s="106">
        <v>2</v>
      </c>
      <c r="K32" s="107">
        <v>41729</v>
      </c>
      <c r="L32" s="108">
        <v>0</v>
      </c>
      <c r="M32" s="109">
        <v>3126.5</v>
      </c>
      <c r="N32" s="109">
        <v>0</v>
      </c>
      <c r="O32" s="109">
        <v>0</v>
      </c>
      <c r="P32" s="109">
        <v>0</v>
      </c>
      <c r="Q32" s="109">
        <v>0</v>
      </c>
      <c r="R32" s="110">
        <v>16.032499999999999</v>
      </c>
      <c r="S32" s="111">
        <v>3000</v>
      </c>
      <c r="T32" s="112">
        <v>0</v>
      </c>
      <c r="U32" s="110">
        <v>110.46500000000002</v>
      </c>
      <c r="V32" s="110">
        <v>0</v>
      </c>
      <c r="W32" s="110">
        <v>0</v>
      </c>
      <c r="X32" s="111">
        <v>0</v>
      </c>
      <c r="Y32" s="113">
        <v>0</v>
      </c>
      <c r="Z32" s="114">
        <v>0</v>
      </c>
      <c r="AA32" s="115">
        <v>0</v>
      </c>
      <c r="AB32" s="109">
        <v>0</v>
      </c>
      <c r="AC32" s="116">
        <v>0</v>
      </c>
      <c r="AD32" s="109">
        <v>0</v>
      </c>
      <c r="AE32" s="109"/>
      <c r="AF32" s="109">
        <v>0</v>
      </c>
      <c r="AG32" s="117">
        <f t="shared" si="5"/>
        <v>2.5000000000545697E-3</v>
      </c>
      <c r="AH32" s="109">
        <v>0</v>
      </c>
      <c r="AI32" s="109">
        <v>0</v>
      </c>
      <c r="AJ32" s="109">
        <v>0</v>
      </c>
      <c r="AK32" s="118">
        <f t="shared" si="6"/>
        <v>2.5000000000545697E-3</v>
      </c>
      <c r="AL32" s="109"/>
      <c r="AM32" s="109"/>
      <c r="AN32" s="119">
        <f t="shared" si="2"/>
        <v>110.46500000000002</v>
      </c>
      <c r="AO32" s="109">
        <v>0</v>
      </c>
      <c r="AP32" s="109">
        <v>0</v>
      </c>
      <c r="AQ32" s="109">
        <v>0</v>
      </c>
      <c r="AR32" s="109">
        <v>110.47</v>
      </c>
      <c r="AS32" s="120">
        <f t="shared" si="7"/>
        <v>-4.9999999999812417E-3</v>
      </c>
      <c r="AT32" s="121"/>
      <c r="AU32" s="119">
        <v>2.5000000000545697E-3</v>
      </c>
      <c r="AV32" s="109">
        <v>0</v>
      </c>
      <c r="AW32" s="109">
        <v>0</v>
      </c>
      <c r="AX32" s="109">
        <v>0</v>
      </c>
      <c r="AY32" s="119">
        <f t="shared" si="3"/>
        <v>2.5000000000545697E-3</v>
      </c>
      <c r="AZ32" s="117">
        <f t="shared" si="4"/>
        <v>2.5000000000545697E-3</v>
      </c>
      <c r="BA32" s="101"/>
      <c r="BB32" s="20"/>
      <c r="BC32" s="20"/>
      <c r="BD32" s="20"/>
      <c r="BE32" s="20"/>
      <c r="BF32" s="20"/>
      <c r="BG32" s="20"/>
      <c r="BH32" s="20"/>
      <c r="BI32" s="20"/>
      <c r="BJ32" s="20"/>
    </row>
    <row r="33" spans="1:62" ht="25.5" customHeight="1" x14ac:dyDescent="0.2">
      <c r="A33" s="102">
        <v>26</v>
      </c>
      <c r="B33" s="103">
        <v>26</v>
      </c>
      <c r="C33" s="104" t="s">
        <v>106</v>
      </c>
      <c r="D33" s="104" t="s">
        <v>59</v>
      </c>
      <c r="E33" s="104" t="s">
        <v>60</v>
      </c>
      <c r="F33" s="104" t="s">
        <v>65</v>
      </c>
      <c r="G33" s="104" t="s">
        <v>95</v>
      </c>
      <c r="H33" s="105"/>
      <c r="I33" s="105" t="s">
        <v>70</v>
      </c>
      <c r="J33" s="106">
        <v>5</v>
      </c>
      <c r="K33" s="107">
        <v>40329</v>
      </c>
      <c r="L33" s="108">
        <v>0</v>
      </c>
      <c r="M33" s="109">
        <v>457314.58</v>
      </c>
      <c r="N33" s="109">
        <v>0</v>
      </c>
      <c r="O33" s="109">
        <v>0</v>
      </c>
      <c r="P33" s="109">
        <v>0</v>
      </c>
      <c r="Q33" s="109">
        <v>0</v>
      </c>
      <c r="R33" s="123">
        <v>2288.5700000000002</v>
      </c>
      <c r="S33" s="111">
        <v>180000</v>
      </c>
      <c r="T33" s="112">
        <v>237888</v>
      </c>
      <c r="U33" s="123">
        <v>22865.729000000003</v>
      </c>
      <c r="V33" s="123">
        <v>0</v>
      </c>
      <c r="W33" s="110">
        <v>0</v>
      </c>
      <c r="X33" s="111">
        <v>0</v>
      </c>
      <c r="Y33" s="113">
        <v>14272.27</v>
      </c>
      <c r="Z33" s="114">
        <v>0</v>
      </c>
      <c r="AA33" s="115">
        <v>0</v>
      </c>
      <c r="AB33" s="109">
        <v>0</v>
      </c>
      <c r="AC33" s="122">
        <v>0</v>
      </c>
      <c r="AD33" s="123">
        <v>0</v>
      </c>
      <c r="AE33" s="123"/>
      <c r="AF33" s="123">
        <v>0.01</v>
      </c>
      <c r="AG33" s="117">
        <f t="shared" si="5"/>
        <v>9.9999998928979039E-4</v>
      </c>
      <c r="AH33" s="109">
        <v>0</v>
      </c>
      <c r="AI33" s="119">
        <v>0</v>
      </c>
      <c r="AJ33" s="109">
        <v>0</v>
      </c>
      <c r="AK33" s="118">
        <f t="shared" si="6"/>
        <v>9.9999998928979039E-4</v>
      </c>
      <c r="AL33" s="123"/>
      <c r="AM33" s="109"/>
      <c r="AN33" s="119">
        <f t="shared" si="2"/>
        <v>22865.729000000003</v>
      </c>
      <c r="AO33" s="109">
        <v>0</v>
      </c>
      <c r="AP33" s="109">
        <v>0</v>
      </c>
      <c r="AQ33" s="109">
        <v>10937.25</v>
      </c>
      <c r="AR33" s="109">
        <v>0</v>
      </c>
      <c r="AS33" s="120">
        <f t="shared" si="7"/>
        <v>11928.479000000003</v>
      </c>
      <c r="AT33" s="121"/>
      <c r="AU33" s="119">
        <v>9.9999998928979039E-4</v>
      </c>
      <c r="AV33" s="109">
        <v>0</v>
      </c>
      <c r="AW33" s="109">
        <v>0</v>
      </c>
      <c r="AX33" s="109">
        <v>0</v>
      </c>
      <c r="AY33" s="119">
        <f t="shared" si="3"/>
        <v>9.9999998928979039E-4</v>
      </c>
      <c r="AZ33" s="117">
        <f t="shared" si="4"/>
        <v>9.9999998928979039E-4</v>
      </c>
      <c r="BA33" s="101"/>
      <c r="BB33" s="20"/>
      <c r="BC33" s="20"/>
      <c r="BD33" s="20"/>
      <c r="BE33" s="20"/>
      <c r="BF33" s="20"/>
      <c r="BG33" s="20"/>
      <c r="BH33" s="20"/>
      <c r="BI33" s="20"/>
      <c r="BJ33" s="20"/>
    </row>
    <row r="34" spans="1:62" ht="25.5" customHeight="1" x14ac:dyDescent="0.2">
      <c r="A34" s="102">
        <v>27</v>
      </c>
      <c r="B34" s="103">
        <v>27</v>
      </c>
      <c r="C34" s="104" t="s">
        <v>107</v>
      </c>
      <c r="D34" s="104" t="s">
        <v>59</v>
      </c>
      <c r="E34" s="104" t="s">
        <v>60</v>
      </c>
      <c r="F34" s="104" t="s">
        <v>108</v>
      </c>
      <c r="G34" s="104" t="s">
        <v>82</v>
      </c>
      <c r="H34" s="105"/>
      <c r="I34" s="105" t="s">
        <v>70</v>
      </c>
      <c r="J34" s="106">
        <v>10</v>
      </c>
      <c r="K34" s="107">
        <v>40451</v>
      </c>
      <c r="L34" s="108">
        <v>0</v>
      </c>
      <c r="M34" s="109">
        <v>22140</v>
      </c>
      <c r="N34" s="109">
        <v>0</v>
      </c>
      <c r="O34" s="109">
        <v>0</v>
      </c>
      <c r="P34" s="109">
        <v>0</v>
      </c>
      <c r="Q34" s="109">
        <v>0</v>
      </c>
      <c r="R34" s="110">
        <v>445.2</v>
      </c>
      <c r="S34" s="111">
        <v>21300</v>
      </c>
      <c r="T34" s="112">
        <v>0</v>
      </c>
      <c r="U34" s="110">
        <v>0</v>
      </c>
      <c r="V34" s="110">
        <v>0</v>
      </c>
      <c r="W34" s="110">
        <v>0</v>
      </c>
      <c r="X34" s="111">
        <v>0</v>
      </c>
      <c r="Y34" s="113">
        <v>376</v>
      </c>
      <c r="Z34" s="114">
        <v>0</v>
      </c>
      <c r="AA34" s="115">
        <v>0</v>
      </c>
      <c r="AB34" s="109">
        <v>0</v>
      </c>
      <c r="AC34" s="116">
        <v>0</v>
      </c>
      <c r="AD34" s="109">
        <v>0</v>
      </c>
      <c r="AE34" s="109"/>
      <c r="AF34" s="109">
        <v>18.799999999999272</v>
      </c>
      <c r="AG34" s="117">
        <f t="shared" si="5"/>
        <v>0</v>
      </c>
      <c r="AH34" s="109">
        <v>0</v>
      </c>
      <c r="AI34" s="109">
        <v>0</v>
      </c>
      <c r="AJ34" s="109">
        <v>0</v>
      </c>
      <c r="AK34" s="118">
        <f t="shared" si="6"/>
        <v>0</v>
      </c>
      <c r="AL34" s="109"/>
      <c r="AM34" s="109"/>
      <c r="AN34" s="119">
        <f t="shared" si="2"/>
        <v>0</v>
      </c>
      <c r="AO34" s="109">
        <v>0</v>
      </c>
      <c r="AP34" s="109">
        <v>0</v>
      </c>
      <c r="AQ34" s="109">
        <v>0</v>
      </c>
      <c r="AR34" s="109">
        <v>0</v>
      </c>
      <c r="AS34" s="120">
        <f t="shared" si="7"/>
        <v>0</v>
      </c>
      <c r="AT34" s="121"/>
      <c r="AU34" s="119">
        <v>0</v>
      </c>
      <c r="AV34" s="109">
        <v>0</v>
      </c>
      <c r="AW34" s="109">
        <v>0</v>
      </c>
      <c r="AX34" s="109">
        <v>0</v>
      </c>
      <c r="AY34" s="119">
        <f t="shared" si="3"/>
        <v>0</v>
      </c>
      <c r="AZ34" s="117">
        <f t="shared" si="4"/>
        <v>0</v>
      </c>
      <c r="BA34" s="101"/>
      <c r="BB34" s="20"/>
      <c r="BC34" s="20"/>
      <c r="BD34" s="20"/>
      <c r="BE34" s="20"/>
      <c r="BF34" s="20"/>
      <c r="BG34" s="20"/>
      <c r="BH34" s="20"/>
      <c r="BI34" s="20"/>
      <c r="BJ34" s="20"/>
    </row>
    <row r="35" spans="1:62" ht="25.5" customHeight="1" x14ac:dyDescent="0.2">
      <c r="A35" s="102">
        <v>28</v>
      </c>
      <c r="B35" s="103">
        <v>28</v>
      </c>
      <c r="C35" s="104" t="s">
        <v>109</v>
      </c>
      <c r="D35" s="104" t="s">
        <v>59</v>
      </c>
      <c r="E35" s="104" t="s">
        <v>60</v>
      </c>
      <c r="F35" s="104" t="s">
        <v>65</v>
      </c>
      <c r="G35" s="104" t="s">
        <v>80</v>
      </c>
      <c r="H35" s="105"/>
      <c r="I35" s="105" t="s">
        <v>70</v>
      </c>
      <c r="J35" s="106">
        <v>2</v>
      </c>
      <c r="K35" s="107">
        <v>40209</v>
      </c>
      <c r="L35" s="108">
        <v>0</v>
      </c>
      <c r="M35" s="109">
        <v>1300</v>
      </c>
      <c r="N35" s="109">
        <v>0</v>
      </c>
      <c r="O35" s="109">
        <v>0</v>
      </c>
      <c r="P35" s="109">
        <v>0</v>
      </c>
      <c r="Q35" s="109">
        <v>0</v>
      </c>
      <c r="R35" s="110">
        <v>26.799999999999997</v>
      </c>
      <c r="S35" s="111">
        <v>1200</v>
      </c>
      <c r="T35" s="112">
        <v>0</v>
      </c>
      <c r="U35" s="110">
        <v>0</v>
      </c>
      <c r="V35" s="110">
        <v>0</v>
      </c>
      <c r="W35" s="110">
        <v>0</v>
      </c>
      <c r="X35" s="111">
        <v>0</v>
      </c>
      <c r="Y35" s="113">
        <v>0</v>
      </c>
      <c r="Z35" s="114">
        <v>0</v>
      </c>
      <c r="AA35" s="115">
        <v>0</v>
      </c>
      <c r="AB35" s="109">
        <v>0</v>
      </c>
      <c r="AC35" s="116">
        <v>0</v>
      </c>
      <c r="AD35" s="109">
        <v>0</v>
      </c>
      <c r="AE35" s="109"/>
      <c r="AF35" s="109">
        <v>73.200000000000045</v>
      </c>
      <c r="AG35" s="117">
        <f t="shared" si="5"/>
        <v>0</v>
      </c>
      <c r="AH35" s="109">
        <v>0</v>
      </c>
      <c r="AI35" s="109">
        <v>0</v>
      </c>
      <c r="AJ35" s="109">
        <v>0</v>
      </c>
      <c r="AK35" s="118">
        <f t="shared" si="6"/>
        <v>0</v>
      </c>
      <c r="AL35" s="109"/>
      <c r="AM35" s="109"/>
      <c r="AN35" s="119">
        <f t="shared" si="2"/>
        <v>0</v>
      </c>
      <c r="AO35" s="109">
        <v>0</v>
      </c>
      <c r="AP35" s="109">
        <v>0</v>
      </c>
      <c r="AQ35" s="109">
        <v>0</v>
      </c>
      <c r="AR35" s="109">
        <v>0</v>
      </c>
      <c r="AS35" s="120">
        <f t="shared" si="7"/>
        <v>0</v>
      </c>
      <c r="AT35" s="121"/>
      <c r="AU35" s="119">
        <v>0</v>
      </c>
      <c r="AV35" s="109">
        <v>0</v>
      </c>
      <c r="AW35" s="109">
        <v>0</v>
      </c>
      <c r="AX35" s="109">
        <v>0</v>
      </c>
      <c r="AY35" s="119">
        <f t="shared" si="3"/>
        <v>0</v>
      </c>
      <c r="AZ35" s="117">
        <f t="shared" si="4"/>
        <v>0</v>
      </c>
      <c r="BA35" s="101"/>
      <c r="BB35" s="20"/>
      <c r="BC35" s="20"/>
      <c r="BD35" s="20"/>
      <c r="BE35" s="20"/>
      <c r="BF35" s="20"/>
      <c r="BG35" s="20"/>
      <c r="BH35" s="20"/>
      <c r="BI35" s="20"/>
      <c r="BJ35" s="20"/>
    </row>
    <row r="36" spans="1:62" ht="25.5" customHeight="1" x14ac:dyDescent="0.2">
      <c r="A36" s="102">
        <v>29</v>
      </c>
      <c r="B36" s="103">
        <v>29</v>
      </c>
      <c r="C36" s="104" t="s">
        <v>110</v>
      </c>
      <c r="D36" s="104" t="s">
        <v>59</v>
      </c>
      <c r="E36" s="104" t="s">
        <v>60</v>
      </c>
      <c r="F36" s="104" t="s">
        <v>61</v>
      </c>
      <c r="G36" s="104" t="s">
        <v>82</v>
      </c>
      <c r="H36" s="105"/>
      <c r="I36" s="105" t="s">
        <v>63</v>
      </c>
      <c r="J36" s="106">
        <v>66</v>
      </c>
      <c r="K36" s="107">
        <v>43646</v>
      </c>
      <c r="L36" s="108">
        <v>0</v>
      </c>
      <c r="M36" s="109">
        <v>197475</v>
      </c>
      <c r="N36" s="109">
        <v>0</v>
      </c>
      <c r="O36" s="109">
        <v>0</v>
      </c>
      <c r="P36" s="109">
        <v>0</v>
      </c>
      <c r="Q36" s="109">
        <v>0</v>
      </c>
      <c r="R36" s="123">
        <v>4371.7500000000009</v>
      </c>
      <c r="S36" s="111">
        <v>72750</v>
      </c>
      <c r="T36" s="112">
        <v>119350</v>
      </c>
      <c r="U36" s="123">
        <v>0</v>
      </c>
      <c r="V36" s="123">
        <v>0</v>
      </c>
      <c r="W36" s="110">
        <v>0</v>
      </c>
      <c r="X36" s="111">
        <v>0</v>
      </c>
      <c r="Y36" s="113">
        <v>450</v>
      </c>
      <c r="Z36" s="114">
        <v>0</v>
      </c>
      <c r="AA36" s="115">
        <v>0</v>
      </c>
      <c r="AB36" s="109">
        <v>0</v>
      </c>
      <c r="AC36" s="122">
        <v>515.25</v>
      </c>
      <c r="AD36" s="123">
        <v>0</v>
      </c>
      <c r="AE36" s="123"/>
      <c r="AF36" s="123">
        <v>38</v>
      </c>
      <c r="AG36" s="117">
        <f t="shared" si="5"/>
        <v>0</v>
      </c>
      <c r="AH36" s="109">
        <v>0</v>
      </c>
      <c r="AI36" s="119">
        <v>0</v>
      </c>
      <c r="AJ36" s="109">
        <v>0</v>
      </c>
      <c r="AK36" s="118">
        <f t="shared" si="6"/>
        <v>0</v>
      </c>
      <c r="AL36" s="123"/>
      <c r="AM36" s="109"/>
      <c r="AN36" s="119">
        <f t="shared" si="2"/>
        <v>0</v>
      </c>
      <c r="AO36" s="109">
        <v>0</v>
      </c>
      <c r="AP36" s="109">
        <v>0</v>
      </c>
      <c r="AQ36" s="109">
        <v>0</v>
      </c>
      <c r="AR36" s="109">
        <v>0</v>
      </c>
      <c r="AS36" s="120">
        <f t="shared" si="7"/>
        <v>0</v>
      </c>
      <c r="AT36" s="121"/>
      <c r="AU36" s="119">
        <v>0</v>
      </c>
      <c r="AV36" s="109">
        <v>0</v>
      </c>
      <c r="AW36" s="109">
        <v>0</v>
      </c>
      <c r="AX36" s="109">
        <v>0</v>
      </c>
      <c r="AY36" s="119">
        <f t="shared" si="3"/>
        <v>0</v>
      </c>
      <c r="AZ36" s="117">
        <f t="shared" si="4"/>
        <v>0</v>
      </c>
      <c r="BA36" s="101"/>
      <c r="BB36" s="20"/>
      <c r="BC36" s="20"/>
      <c r="BD36" s="20"/>
      <c r="BE36" s="20"/>
      <c r="BF36" s="20"/>
      <c r="BG36" s="20"/>
      <c r="BH36" s="20"/>
      <c r="BI36" s="20"/>
      <c r="BJ36" s="20"/>
    </row>
    <row r="37" spans="1:62" ht="25.5" customHeight="1" x14ac:dyDescent="0.2">
      <c r="A37" s="102">
        <v>30</v>
      </c>
      <c r="B37" s="103">
        <v>30</v>
      </c>
      <c r="C37" s="104" t="s">
        <v>111</v>
      </c>
      <c r="D37" s="104" t="s">
        <v>59</v>
      </c>
      <c r="E37" s="104" t="s">
        <v>60</v>
      </c>
      <c r="F37" s="104" t="s">
        <v>65</v>
      </c>
      <c r="G37" s="104" t="s">
        <v>82</v>
      </c>
      <c r="H37" s="105"/>
      <c r="I37" s="105" t="s">
        <v>70</v>
      </c>
      <c r="J37" s="106">
        <v>36</v>
      </c>
      <c r="K37" s="107">
        <v>41243</v>
      </c>
      <c r="L37" s="108">
        <v>0</v>
      </c>
      <c r="M37" s="109">
        <v>86080</v>
      </c>
      <c r="N37" s="109">
        <v>0</v>
      </c>
      <c r="O37" s="109">
        <v>0</v>
      </c>
      <c r="P37" s="109">
        <v>0</v>
      </c>
      <c r="Q37" s="109">
        <v>0</v>
      </c>
      <c r="R37" s="110">
        <v>1723.9999999999995</v>
      </c>
      <c r="S37" s="111">
        <v>80650</v>
      </c>
      <c r="T37" s="112">
        <v>0</v>
      </c>
      <c r="U37" s="110">
        <v>0</v>
      </c>
      <c r="V37" s="110">
        <v>0</v>
      </c>
      <c r="W37" s="110">
        <v>0</v>
      </c>
      <c r="X37" s="111">
        <v>0</v>
      </c>
      <c r="Y37" s="113">
        <v>3692.12</v>
      </c>
      <c r="Z37" s="114">
        <v>0</v>
      </c>
      <c r="AA37" s="115">
        <v>0</v>
      </c>
      <c r="AB37" s="109">
        <v>0</v>
      </c>
      <c r="AC37" s="122">
        <v>0</v>
      </c>
      <c r="AD37" s="123">
        <v>0</v>
      </c>
      <c r="AE37" s="123"/>
      <c r="AF37" s="123">
        <v>13.880000000004657</v>
      </c>
      <c r="AG37" s="117">
        <f t="shared" si="5"/>
        <v>0</v>
      </c>
      <c r="AH37" s="109">
        <v>0</v>
      </c>
      <c r="AI37" s="109">
        <v>0</v>
      </c>
      <c r="AJ37" s="109">
        <v>0</v>
      </c>
      <c r="AK37" s="118">
        <f t="shared" si="6"/>
        <v>0</v>
      </c>
      <c r="AL37" s="123"/>
      <c r="AM37" s="109"/>
      <c r="AN37" s="119">
        <f t="shared" si="2"/>
        <v>0</v>
      </c>
      <c r="AO37" s="109">
        <v>0</v>
      </c>
      <c r="AP37" s="109">
        <v>0</v>
      </c>
      <c r="AQ37" s="109">
        <v>0</v>
      </c>
      <c r="AR37" s="109">
        <v>0</v>
      </c>
      <c r="AS37" s="120">
        <f t="shared" si="7"/>
        <v>0</v>
      </c>
      <c r="AT37" s="121"/>
      <c r="AU37" s="119">
        <v>0</v>
      </c>
      <c r="AV37" s="109">
        <v>0</v>
      </c>
      <c r="AW37" s="109">
        <v>0</v>
      </c>
      <c r="AX37" s="109">
        <v>0</v>
      </c>
      <c r="AY37" s="119">
        <f t="shared" si="3"/>
        <v>0</v>
      </c>
      <c r="AZ37" s="117">
        <f t="shared" si="4"/>
        <v>0</v>
      </c>
      <c r="BA37" s="101"/>
      <c r="BB37" s="20"/>
      <c r="BC37" s="20"/>
      <c r="BD37" s="20"/>
      <c r="BE37" s="20"/>
      <c r="BF37" s="20"/>
      <c r="BG37" s="20"/>
      <c r="BH37" s="20"/>
      <c r="BI37" s="20"/>
      <c r="BJ37" s="20"/>
    </row>
    <row r="38" spans="1:62" ht="25.5" customHeight="1" x14ac:dyDescent="0.2">
      <c r="A38" s="102">
        <v>31</v>
      </c>
      <c r="B38" s="103">
        <v>31</v>
      </c>
      <c r="C38" s="104" t="s">
        <v>112</v>
      </c>
      <c r="D38" s="104" t="s">
        <v>59</v>
      </c>
      <c r="E38" s="104" t="s">
        <v>60</v>
      </c>
      <c r="F38" s="104" t="s">
        <v>65</v>
      </c>
      <c r="G38" s="104" t="s">
        <v>82</v>
      </c>
      <c r="H38" s="105"/>
      <c r="I38" s="105" t="s">
        <v>70</v>
      </c>
      <c r="J38" s="106">
        <v>17</v>
      </c>
      <c r="K38" s="107">
        <v>40663</v>
      </c>
      <c r="L38" s="108">
        <v>0</v>
      </c>
      <c r="M38" s="109">
        <v>39520</v>
      </c>
      <c r="N38" s="109">
        <v>0</v>
      </c>
      <c r="O38" s="109">
        <v>0</v>
      </c>
      <c r="P38" s="109">
        <v>0</v>
      </c>
      <c r="Q38" s="109">
        <v>0</v>
      </c>
      <c r="R38" s="123">
        <v>792.80000000000007</v>
      </c>
      <c r="S38" s="111">
        <v>37445</v>
      </c>
      <c r="T38" s="112">
        <v>0</v>
      </c>
      <c r="U38" s="123">
        <v>0</v>
      </c>
      <c r="V38" s="123">
        <v>0</v>
      </c>
      <c r="W38" s="110">
        <v>0</v>
      </c>
      <c r="X38" s="111">
        <v>0</v>
      </c>
      <c r="Y38" s="113">
        <v>1282</v>
      </c>
      <c r="Z38" s="114">
        <v>0</v>
      </c>
      <c r="AA38" s="115">
        <v>0</v>
      </c>
      <c r="AB38" s="109">
        <v>0</v>
      </c>
      <c r="AC38" s="122">
        <v>0</v>
      </c>
      <c r="AD38" s="123">
        <v>0</v>
      </c>
      <c r="AE38" s="123"/>
      <c r="AF38" s="123">
        <v>0.2</v>
      </c>
      <c r="AG38" s="117">
        <f t="shared" si="5"/>
        <v>0</v>
      </c>
      <c r="AH38" s="109">
        <v>0</v>
      </c>
      <c r="AI38" s="119">
        <v>0</v>
      </c>
      <c r="AJ38" s="109">
        <v>0</v>
      </c>
      <c r="AK38" s="118">
        <f t="shared" si="6"/>
        <v>0</v>
      </c>
      <c r="AL38" s="123"/>
      <c r="AM38" s="109"/>
      <c r="AN38" s="119">
        <f t="shared" si="2"/>
        <v>0</v>
      </c>
      <c r="AO38" s="109">
        <v>0</v>
      </c>
      <c r="AP38" s="109">
        <v>0</v>
      </c>
      <c r="AQ38" s="109">
        <v>0</v>
      </c>
      <c r="AR38" s="109">
        <v>0</v>
      </c>
      <c r="AS38" s="120">
        <f t="shared" si="7"/>
        <v>0</v>
      </c>
      <c r="AT38" s="121"/>
      <c r="AU38" s="119">
        <v>0</v>
      </c>
      <c r="AV38" s="109">
        <v>0</v>
      </c>
      <c r="AW38" s="109">
        <v>0</v>
      </c>
      <c r="AX38" s="109">
        <v>0</v>
      </c>
      <c r="AY38" s="119">
        <f t="shared" si="3"/>
        <v>0</v>
      </c>
      <c r="AZ38" s="117">
        <f t="shared" si="4"/>
        <v>0</v>
      </c>
      <c r="BA38" s="101"/>
      <c r="BB38" s="20"/>
      <c r="BC38" s="20"/>
      <c r="BD38" s="20"/>
      <c r="BE38" s="20"/>
      <c r="BF38" s="20"/>
      <c r="BG38" s="20"/>
      <c r="BH38" s="20"/>
      <c r="BI38" s="20"/>
      <c r="BJ38" s="20"/>
    </row>
    <row r="39" spans="1:62" ht="25.5" customHeight="1" x14ac:dyDescent="0.2">
      <c r="A39" s="102">
        <v>32</v>
      </c>
      <c r="B39" s="103">
        <v>32</v>
      </c>
      <c r="C39" s="104" t="s">
        <v>113</v>
      </c>
      <c r="D39" s="104" t="s">
        <v>59</v>
      </c>
      <c r="E39" s="104" t="s">
        <v>60</v>
      </c>
      <c r="F39" s="104" t="s">
        <v>61</v>
      </c>
      <c r="G39" s="104" t="s">
        <v>62</v>
      </c>
      <c r="H39" s="105"/>
      <c r="I39" s="105" t="s">
        <v>70</v>
      </c>
      <c r="J39" s="106">
        <v>5</v>
      </c>
      <c r="K39" s="107">
        <v>40298</v>
      </c>
      <c r="L39" s="108">
        <v>0</v>
      </c>
      <c r="M39" s="109">
        <v>24307.5</v>
      </c>
      <c r="N39" s="109">
        <v>0</v>
      </c>
      <c r="O39" s="109">
        <v>0</v>
      </c>
      <c r="P39" s="109">
        <v>0</v>
      </c>
      <c r="Q39" s="109">
        <v>0</v>
      </c>
      <c r="R39" s="110">
        <v>488.15</v>
      </c>
      <c r="S39" s="111">
        <v>20819.349999999999</v>
      </c>
      <c r="T39" s="112">
        <v>3000</v>
      </c>
      <c r="U39" s="110">
        <v>0</v>
      </c>
      <c r="V39" s="110">
        <v>0</v>
      </c>
      <c r="W39" s="110">
        <v>0</v>
      </c>
      <c r="X39" s="111">
        <v>0</v>
      </c>
      <c r="Y39" s="113">
        <v>0</v>
      </c>
      <c r="Z39" s="114">
        <v>0</v>
      </c>
      <c r="AA39" s="115">
        <v>0</v>
      </c>
      <c r="AB39" s="109">
        <v>0</v>
      </c>
      <c r="AC39" s="116">
        <v>0</v>
      </c>
      <c r="AD39" s="109">
        <v>0</v>
      </c>
      <c r="AE39" s="109"/>
      <c r="AF39" s="109">
        <v>0</v>
      </c>
      <c r="AG39" s="117">
        <f t="shared" si="5"/>
        <v>0</v>
      </c>
      <c r="AH39" s="109">
        <v>0</v>
      </c>
      <c r="AI39" s="109">
        <v>0</v>
      </c>
      <c r="AJ39" s="109">
        <v>0</v>
      </c>
      <c r="AK39" s="118">
        <f t="shared" si="6"/>
        <v>0</v>
      </c>
      <c r="AL39" s="109"/>
      <c r="AM39" s="109"/>
      <c r="AN39" s="119">
        <f t="shared" si="2"/>
        <v>0</v>
      </c>
      <c r="AO39" s="109">
        <v>0</v>
      </c>
      <c r="AP39" s="109">
        <v>0</v>
      </c>
      <c r="AQ39" s="109">
        <v>0</v>
      </c>
      <c r="AR39" s="109">
        <v>0</v>
      </c>
      <c r="AS39" s="120">
        <f t="shared" si="7"/>
        <v>0</v>
      </c>
      <c r="AT39" s="121"/>
      <c r="AU39" s="119">
        <v>0</v>
      </c>
      <c r="AV39" s="109">
        <v>0</v>
      </c>
      <c r="AW39" s="109">
        <v>0</v>
      </c>
      <c r="AX39" s="109">
        <v>0</v>
      </c>
      <c r="AY39" s="119">
        <f t="shared" si="3"/>
        <v>0</v>
      </c>
      <c r="AZ39" s="117">
        <f t="shared" si="4"/>
        <v>0</v>
      </c>
      <c r="BA39" s="101"/>
      <c r="BB39" s="20"/>
      <c r="BC39" s="20"/>
      <c r="BD39" s="20"/>
      <c r="BE39" s="20"/>
      <c r="BF39" s="20"/>
      <c r="BG39" s="20"/>
      <c r="BH39" s="20"/>
      <c r="BI39" s="20"/>
      <c r="BJ39" s="20"/>
    </row>
    <row r="40" spans="1:62" ht="25.5" customHeight="1" x14ac:dyDescent="0.2">
      <c r="A40" s="102">
        <v>33</v>
      </c>
      <c r="B40" s="103">
        <v>33</v>
      </c>
      <c r="C40" s="104" t="s">
        <v>114</v>
      </c>
      <c r="D40" s="104" t="s">
        <v>59</v>
      </c>
      <c r="E40" s="104" t="s">
        <v>60</v>
      </c>
      <c r="F40" s="104" t="s">
        <v>65</v>
      </c>
      <c r="G40" s="104" t="s">
        <v>78</v>
      </c>
      <c r="H40" s="105"/>
      <c r="I40" s="105" t="s">
        <v>70</v>
      </c>
      <c r="J40" s="106">
        <v>36</v>
      </c>
      <c r="K40" s="107">
        <v>41243</v>
      </c>
      <c r="L40" s="108">
        <v>0</v>
      </c>
      <c r="M40" s="109">
        <v>267240</v>
      </c>
      <c r="N40" s="109">
        <v>0</v>
      </c>
      <c r="O40" s="109">
        <v>0</v>
      </c>
      <c r="P40" s="109">
        <v>0</v>
      </c>
      <c r="Q40" s="109">
        <v>0</v>
      </c>
      <c r="R40" s="123">
        <v>5347.2</v>
      </c>
      <c r="S40" s="111">
        <v>139350</v>
      </c>
      <c r="T40" s="112">
        <v>120000</v>
      </c>
      <c r="U40" s="123">
        <v>0</v>
      </c>
      <c r="V40" s="123">
        <v>0</v>
      </c>
      <c r="W40" s="110">
        <v>0</v>
      </c>
      <c r="X40" s="111">
        <v>0</v>
      </c>
      <c r="Y40" s="113">
        <v>2520</v>
      </c>
      <c r="Z40" s="114">
        <v>0</v>
      </c>
      <c r="AA40" s="115">
        <v>0</v>
      </c>
      <c r="AB40" s="109">
        <v>0</v>
      </c>
      <c r="AC40" s="122">
        <v>0</v>
      </c>
      <c r="AD40" s="123">
        <v>0</v>
      </c>
      <c r="AE40" s="123"/>
      <c r="AF40" s="123">
        <v>22.799999999988358</v>
      </c>
      <c r="AG40" s="117">
        <f t="shared" si="5"/>
        <v>0</v>
      </c>
      <c r="AH40" s="109">
        <v>0</v>
      </c>
      <c r="AI40" s="119">
        <v>0</v>
      </c>
      <c r="AJ40" s="109">
        <v>0</v>
      </c>
      <c r="AK40" s="118">
        <f t="shared" si="6"/>
        <v>0</v>
      </c>
      <c r="AL40" s="123"/>
      <c r="AM40" s="109"/>
      <c r="AN40" s="119">
        <f t="shared" si="2"/>
        <v>0</v>
      </c>
      <c r="AO40" s="109">
        <v>0</v>
      </c>
      <c r="AP40" s="109">
        <v>0</v>
      </c>
      <c r="AQ40" s="109">
        <v>0</v>
      </c>
      <c r="AR40" s="109">
        <v>0</v>
      </c>
      <c r="AS40" s="120">
        <f t="shared" si="7"/>
        <v>0</v>
      </c>
      <c r="AT40" s="121"/>
      <c r="AU40" s="119">
        <v>0</v>
      </c>
      <c r="AV40" s="109">
        <v>0</v>
      </c>
      <c r="AW40" s="109">
        <v>0</v>
      </c>
      <c r="AX40" s="109">
        <v>0</v>
      </c>
      <c r="AY40" s="119">
        <f t="shared" si="3"/>
        <v>0</v>
      </c>
      <c r="AZ40" s="117">
        <f t="shared" si="4"/>
        <v>0</v>
      </c>
      <c r="BA40" s="101"/>
      <c r="BB40" s="20"/>
      <c r="BC40" s="20"/>
      <c r="BD40" s="20"/>
      <c r="BE40" s="20"/>
      <c r="BF40" s="20"/>
      <c r="BG40" s="20"/>
      <c r="BH40" s="20"/>
      <c r="BI40" s="20"/>
      <c r="BJ40" s="20"/>
    </row>
    <row r="41" spans="1:62" ht="25.5" customHeight="1" x14ac:dyDescent="0.2">
      <c r="A41" s="102">
        <v>34</v>
      </c>
      <c r="B41" s="103">
        <v>34</v>
      </c>
      <c r="C41" s="104" t="s">
        <v>115</v>
      </c>
      <c r="D41" s="104" t="s">
        <v>59</v>
      </c>
      <c r="E41" s="104" t="s">
        <v>60</v>
      </c>
      <c r="F41" s="104" t="s">
        <v>65</v>
      </c>
      <c r="G41" s="104" t="s">
        <v>116</v>
      </c>
      <c r="H41" s="105"/>
      <c r="I41" s="105" t="s">
        <v>70</v>
      </c>
      <c r="J41" s="106">
        <v>1</v>
      </c>
      <c r="K41" s="107">
        <v>40209</v>
      </c>
      <c r="L41" s="108">
        <v>0</v>
      </c>
      <c r="M41" s="109">
        <v>6600</v>
      </c>
      <c r="N41" s="109">
        <v>0</v>
      </c>
      <c r="O41" s="109">
        <v>0</v>
      </c>
      <c r="P41" s="109">
        <v>0</v>
      </c>
      <c r="Q41" s="109">
        <v>0</v>
      </c>
      <c r="R41" s="123">
        <v>132.4</v>
      </c>
      <c r="S41" s="111">
        <v>6467.6</v>
      </c>
      <c r="T41" s="112">
        <v>0</v>
      </c>
      <c r="U41" s="123">
        <v>0</v>
      </c>
      <c r="V41" s="123">
        <v>0</v>
      </c>
      <c r="W41" s="110">
        <v>0</v>
      </c>
      <c r="X41" s="111">
        <v>0</v>
      </c>
      <c r="Y41" s="113">
        <v>0</v>
      </c>
      <c r="Z41" s="114">
        <v>0</v>
      </c>
      <c r="AA41" s="115">
        <v>0</v>
      </c>
      <c r="AB41" s="109">
        <v>0</v>
      </c>
      <c r="AC41" s="122">
        <v>0</v>
      </c>
      <c r="AD41" s="123">
        <v>0</v>
      </c>
      <c r="AE41" s="123"/>
      <c r="AF41" s="123">
        <v>0</v>
      </c>
      <c r="AG41" s="117">
        <f t="shared" si="5"/>
        <v>0</v>
      </c>
      <c r="AH41" s="109">
        <v>0</v>
      </c>
      <c r="AI41" s="119">
        <v>0</v>
      </c>
      <c r="AJ41" s="109">
        <v>0</v>
      </c>
      <c r="AK41" s="118">
        <f t="shared" si="6"/>
        <v>0</v>
      </c>
      <c r="AL41" s="123"/>
      <c r="AM41" s="109"/>
      <c r="AN41" s="119">
        <f t="shared" si="2"/>
        <v>0</v>
      </c>
      <c r="AO41" s="109">
        <v>0</v>
      </c>
      <c r="AP41" s="109">
        <v>0</v>
      </c>
      <c r="AQ41" s="109">
        <v>0</v>
      </c>
      <c r="AR41" s="109">
        <v>0</v>
      </c>
      <c r="AS41" s="120">
        <f t="shared" si="7"/>
        <v>0</v>
      </c>
      <c r="AT41" s="121"/>
      <c r="AU41" s="119">
        <v>0</v>
      </c>
      <c r="AV41" s="109">
        <v>0</v>
      </c>
      <c r="AW41" s="109">
        <v>0</v>
      </c>
      <c r="AX41" s="109">
        <v>0</v>
      </c>
      <c r="AY41" s="119">
        <f t="shared" si="3"/>
        <v>0</v>
      </c>
      <c r="AZ41" s="117">
        <f t="shared" si="4"/>
        <v>0</v>
      </c>
      <c r="BA41" s="101"/>
      <c r="BB41" s="20"/>
      <c r="BC41" s="20"/>
      <c r="BD41" s="20"/>
      <c r="BE41" s="20"/>
      <c r="BF41" s="20"/>
      <c r="BG41" s="20"/>
      <c r="BH41" s="20"/>
      <c r="BI41" s="20"/>
      <c r="BJ41" s="20"/>
    </row>
    <row r="42" spans="1:62" ht="25.5" customHeight="1" x14ac:dyDescent="0.2">
      <c r="A42" s="102">
        <v>35</v>
      </c>
      <c r="B42" s="103">
        <v>35</v>
      </c>
      <c r="C42" s="104" t="s">
        <v>117</v>
      </c>
      <c r="D42" s="104" t="s">
        <v>59</v>
      </c>
      <c r="E42" s="104" t="s">
        <v>60</v>
      </c>
      <c r="F42" s="104" t="s">
        <v>65</v>
      </c>
      <c r="G42" s="104" t="s">
        <v>78</v>
      </c>
      <c r="H42" s="105"/>
      <c r="I42" s="105" t="s">
        <v>70</v>
      </c>
      <c r="J42" s="106">
        <v>27</v>
      </c>
      <c r="K42" s="107">
        <v>41213</v>
      </c>
      <c r="L42" s="108">
        <v>0</v>
      </c>
      <c r="M42" s="109">
        <v>163807.5</v>
      </c>
      <c r="N42" s="109">
        <v>0</v>
      </c>
      <c r="O42" s="109">
        <v>0</v>
      </c>
      <c r="P42" s="109">
        <v>0</v>
      </c>
      <c r="Q42" s="109">
        <v>0</v>
      </c>
      <c r="R42" s="123">
        <v>3276.95</v>
      </c>
      <c r="S42" s="111">
        <v>133050.79999999999</v>
      </c>
      <c r="T42" s="112">
        <v>24000</v>
      </c>
      <c r="U42" s="123">
        <v>0</v>
      </c>
      <c r="V42" s="123">
        <v>0</v>
      </c>
      <c r="W42" s="110">
        <v>0</v>
      </c>
      <c r="X42" s="111">
        <v>0</v>
      </c>
      <c r="Y42" s="113">
        <v>2765.62</v>
      </c>
      <c r="Z42" s="114">
        <v>0</v>
      </c>
      <c r="AA42" s="115">
        <v>0</v>
      </c>
      <c r="AB42" s="109">
        <v>700</v>
      </c>
      <c r="AC42" s="122">
        <v>0</v>
      </c>
      <c r="AD42" s="123">
        <v>0</v>
      </c>
      <c r="AE42" s="123"/>
      <c r="AF42" s="123">
        <v>14.130000000004657</v>
      </c>
      <c r="AG42" s="117">
        <f t="shared" si="5"/>
        <v>0</v>
      </c>
      <c r="AH42" s="109">
        <v>0</v>
      </c>
      <c r="AI42" s="119">
        <v>0</v>
      </c>
      <c r="AJ42" s="109">
        <v>0</v>
      </c>
      <c r="AK42" s="118">
        <f t="shared" si="6"/>
        <v>0</v>
      </c>
      <c r="AL42" s="123"/>
      <c r="AM42" s="109"/>
      <c r="AN42" s="119">
        <f t="shared" si="2"/>
        <v>0</v>
      </c>
      <c r="AO42" s="109">
        <v>0</v>
      </c>
      <c r="AP42" s="109">
        <v>0</v>
      </c>
      <c r="AQ42" s="109">
        <v>0</v>
      </c>
      <c r="AR42" s="109">
        <v>0</v>
      </c>
      <c r="AS42" s="120">
        <f t="shared" si="7"/>
        <v>0</v>
      </c>
      <c r="AT42" s="121"/>
      <c r="AU42" s="119">
        <v>0</v>
      </c>
      <c r="AV42" s="109">
        <v>0</v>
      </c>
      <c r="AW42" s="109">
        <v>0</v>
      </c>
      <c r="AX42" s="109">
        <v>0</v>
      </c>
      <c r="AY42" s="119">
        <f t="shared" si="3"/>
        <v>0</v>
      </c>
      <c r="AZ42" s="117">
        <f t="shared" si="4"/>
        <v>0</v>
      </c>
      <c r="BA42" s="101"/>
      <c r="BB42" s="20"/>
      <c r="BC42" s="20"/>
      <c r="BD42" s="20"/>
      <c r="BE42" s="20"/>
      <c r="BF42" s="20"/>
      <c r="BG42" s="20"/>
      <c r="BH42" s="20"/>
      <c r="BI42" s="20"/>
      <c r="BJ42" s="20"/>
    </row>
    <row r="43" spans="1:62" ht="25.5" customHeight="1" x14ac:dyDescent="0.2">
      <c r="A43" s="102">
        <v>36</v>
      </c>
      <c r="B43" s="103">
        <v>36</v>
      </c>
      <c r="C43" s="104" t="s">
        <v>118</v>
      </c>
      <c r="D43" s="104" t="s">
        <v>59</v>
      </c>
      <c r="E43" s="104" t="s">
        <v>60</v>
      </c>
      <c r="F43" s="104" t="s">
        <v>65</v>
      </c>
      <c r="G43" s="104" t="s">
        <v>69</v>
      </c>
      <c r="H43" s="105"/>
      <c r="I43" s="105" t="s">
        <v>70</v>
      </c>
      <c r="J43" s="106">
        <v>2</v>
      </c>
      <c r="K43" s="107">
        <v>40237</v>
      </c>
      <c r="L43" s="108">
        <v>0</v>
      </c>
      <c r="M43" s="109">
        <v>5185</v>
      </c>
      <c r="N43" s="109">
        <v>0</v>
      </c>
      <c r="O43" s="109">
        <v>0</v>
      </c>
      <c r="P43" s="109">
        <v>0</v>
      </c>
      <c r="Q43" s="109">
        <v>0</v>
      </c>
      <c r="R43" s="123">
        <v>104.5</v>
      </c>
      <c r="S43" s="111">
        <v>5000</v>
      </c>
      <c r="T43" s="112">
        <v>0</v>
      </c>
      <c r="U43" s="123">
        <v>0</v>
      </c>
      <c r="V43" s="123">
        <v>0</v>
      </c>
      <c r="W43" s="110">
        <v>0</v>
      </c>
      <c r="X43" s="111">
        <v>0</v>
      </c>
      <c r="Y43" s="113">
        <v>0</v>
      </c>
      <c r="Z43" s="114">
        <v>0</v>
      </c>
      <c r="AA43" s="115">
        <v>0</v>
      </c>
      <c r="AB43" s="109">
        <v>0</v>
      </c>
      <c r="AC43" s="122">
        <v>0</v>
      </c>
      <c r="AD43" s="123">
        <v>0</v>
      </c>
      <c r="AE43" s="123"/>
      <c r="AF43" s="123">
        <v>80.5</v>
      </c>
      <c r="AG43" s="117">
        <f t="shared" si="5"/>
        <v>0</v>
      </c>
      <c r="AH43" s="109">
        <v>0</v>
      </c>
      <c r="AI43" s="119">
        <v>0</v>
      </c>
      <c r="AJ43" s="109">
        <v>0</v>
      </c>
      <c r="AK43" s="118">
        <f t="shared" si="6"/>
        <v>0</v>
      </c>
      <c r="AL43" s="123"/>
      <c r="AM43" s="109"/>
      <c r="AN43" s="119">
        <f t="shared" si="2"/>
        <v>0</v>
      </c>
      <c r="AO43" s="109">
        <v>0</v>
      </c>
      <c r="AP43" s="109">
        <v>0</v>
      </c>
      <c r="AQ43" s="109">
        <v>0</v>
      </c>
      <c r="AR43" s="109">
        <v>0</v>
      </c>
      <c r="AS43" s="120">
        <f t="shared" si="7"/>
        <v>0</v>
      </c>
      <c r="AT43" s="121"/>
      <c r="AU43" s="119">
        <v>0</v>
      </c>
      <c r="AV43" s="109">
        <v>0</v>
      </c>
      <c r="AW43" s="109">
        <v>0</v>
      </c>
      <c r="AX43" s="109">
        <v>0</v>
      </c>
      <c r="AY43" s="119">
        <f t="shared" si="3"/>
        <v>0</v>
      </c>
      <c r="AZ43" s="117">
        <f t="shared" si="4"/>
        <v>0</v>
      </c>
      <c r="BA43" s="101"/>
      <c r="BB43" s="20"/>
      <c r="BC43" s="20"/>
      <c r="BD43" s="20"/>
      <c r="BE43" s="20"/>
      <c r="BF43" s="20"/>
      <c r="BG43" s="20"/>
      <c r="BH43" s="20"/>
      <c r="BI43" s="20"/>
      <c r="BJ43" s="20"/>
    </row>
    <row r="44" spans="1:62" ht="25.5" customHeight="1" x14ac:dyDescent="0.2">
      <c r="A44" s="102">
        <v>37</v>
      </c>
      <c r="B44" s="103">
        <v>37</v>
      </c>
      <c r="C44" s="104" t="s">
        <v>119</v>
      </c>
      <c r="D44" s="104" t="s">
        <v>59</v>
      </c>
      <c r="E44" s="104" t="s">
        <v>60</v>
      </c>
      <c r="F44" s="104" t="s">
        <v>65</v>
      </c>
      <c r="G44" s="104" t="s">
        <v>120</v>
      </c>
      <c r="H44" s="105"/>
      <c r="I44" s="105" t="s">
        <v>70</v>
      </c>
      <c r="J44" s="106">
        <v>1</v>
      </c>
      <c r="K44" s="107">
        <v>40209</v>
      </c>
      <c r="L44" s="108">
        <v>0</v>
      </c>
      <c r="M44" s="109">
        <v>5079</v>
      </c>
      <c r="N44" s="109">
        <v>0</v>
      </c>
      <c r="O44" s="109">
        <v>0</v>
      </c>
      <c r="P44" s="109">
        <v>0</v>
      </c>
      <c r="Q44" s="109">
        <v>0</v>
      </c>
      <c r="R44" s="110">
        <v>25.794999999999998</v>
      </c>
      <c r="S44" s="111">
        <v>4500</v>
      </c>
      <c r="T44" s="112">
        <v>0</v>
      </c>
      <c r="U44" s="110">
        <v>253.95000000000002</v>
      </c>
      <c r="V44" s="110">
        <v>0</v>
      </c>
      <c r="W44" s="110">
        <v>0</v>
      </c>
      <c r="X44" s="111">
        <v>0</v>
      </c>
      <c r="Y44" s="113">
        <v>0</v>
      </c>
      <c r="Z44" s="114">
        <v>0</v>
      </c>
      <c r="AA44" s="115">
        <v>0</v>
      </c>
      <c r="AB44" s="109">
        <v>0</v>
      </c>
      <c r="AC44" s="122">
        <v>0</v>
      </c>
      <c r="AD44" s="123">
        <v>0</v>
      </c>
      <c r="AE44" s="123"/>
      <c r="AF44" s="123">
        <v>299.25</v>
      </c>
      <c r="AG44" s="117">
        <f t="shared" si="5"/>
        <v>5.0000000001091394E-3</v>
      </c>
      <c r="AH44" s="109">
        <v>0</v>
      </c>
      <c r="AI44" s="109">
        <v>0</v>
      </c>
      <c r="AJ44" s="109">
        <v>0</v>
      </c>
      <c r="AK44" s="118">
        <f t="shared" si="6"/>
        <v>5.0000000001091394E-3</v>
      </c>
      <c r="AL44" s="123"/>
      <c r="AM44" s="109"/>
      <c r="AN44" s="119">
        <f t="shared" si="2"/>
        <v>253.95000000000002</v>
      </c>
      <c r="AO44" s="109">
        <v>0</v>
      </c>
      <c r="AP44" s="109">
        <v>0</v>
      </c>
      <c r="AQ44" s="109">
        <v>0</v>
      </c>
      <c r="AR44" s="109">
        <v>253.95</v>
      </c>
      <c r="AS44" s="120">
        <f t="shared" si="7"/>
        <v>0</v>
      </c>
      <c r="AT44" s="121"/>
      <c r="AU44" s="119">
        <v>5.0000000001091394E-3</v>
      </c>
      <c r="AV44" s="109">
        <v>0</v>
      </c>
      <c r="AW44" s="109">
        <v>0</v>
      </c>
      <c r="AX44" s="109">
        <v>0</v>
      </c>
      <c r="AY44" s="119">
        <f t="shared" si="3"/>
        <v>5.0000000001091394E-3</v>
      </c>
      <c r="AZ44" s="117">
        <f t="shared" si="4"/>
        <v>5.0000000001091394E-3</v>
      </c>
      <c r="BA44" s="101"/>
      <c r="BB44" s="20"/>
      <c r="BC44" s="20"/>
      <c r="BD44" s="20"/>
      <c r="BE44" s="20"/>
      <c r="BF44" s="20"/>
      <c r="BG44" s="20"/>
      <c r="BH44" s="20"/>
      <c r="BI44" s="20"/>
      <c r="BJ44" s="20"/>
    </row>
    <row r="45" spans="1:62" ht="25.5" customHeight="1" x14ac:dyDescent="0.2">
      <c r="A45" s="102">
        <v>38</v>
      </c>
      <c r="B45" s="103">
        <v>38</v>
      </c>
      <c r="C45" s="104" t="s">
        <v>121</v>
      </c>
      <c r="D45" s="104" t="s">
        <v>59</v>
      </c>
      <c r="E45" s="104" t="s">
        <v>60</v>
      </c>
      <c r="F45" s="104" t="s">
        <v>65</v>
      </c>
      <c r="G45" s="104" t="s">
        <v>66</v>
      </c>
      <c r="H45" s="105"/>
      <c r="I45" s="105" t="s">
        <v>67</v>
      </c>
      <c r="J45" s="106">
        <v>15</v>
      </c>
      <c r="K45" s="107">
        <v>41729</v>
      </c>
      <c r="L45" s="108">
        <v>0</v>
      </c>
      <c r="M45" s="109">
        <v>130498.14000000001</v>
      </c>
      <c r="N45" s="109">
        <v>0</v>
      </c>
      <c r="O45" s="109">
        <v>0</v>
      </c>
      <c r="P45" s="109">
        <v>0</v>
      </c>
      <c r="Q45" s="109">
        <v>0</v>
      </c>
      <c r="R45" s="123">
        <v>653.69070000000011</v>
      </c>
      <c r="S45" s="111">
        <v>109500</v>
      </c>
      <c r="T45" s="112">
        <v>0</v>
      </c>
      <c r="U45" s="123">
        <v>6524.9069999999992</v>
      </c>
      <c r="V45" s="123">
        <v>0</v>
      </c>
      <c r="W45" s="110">
        <v>0</v>
      </c>
      <c r="X45" s="111">
        <v>5793.9</v>
      </c>
      <c r="Y45" s="113">
        <v>7945</v>
      </c>
      <c r="Z45" s="114">
        <v>0</v>
      </c>
      <c r="AA45" s="115">
        <v>0</v>
      </c>
      <c r="AB45" s="109">
        <v>0</v>
      </c>
      <c r="AC45" s="122">
        <v>0</v>
      </c>
      <c r="AD45" s="123">
        <v>0</v>
      </c>
      <c r="AE45" s="123"/>
      <c r="AF45" s="123">
        <v>77.7</v>
      </c>
      <c r="AG45" s="117">
        <f t="shared" si="5"/>
        <v>2.942300000009709</v>
      </c>
      <c r="AH45" s="109">
        <v>0</v>
      </c>
      <c r="AI45" s="119">
        <v>0</v>
      </c>
      <c r="AJ45" s="109">
        <v>0</v>
      </c>
      <c r="AK45" s="118">
        <f t="shared" si="6"/>
        <v>2.942300000009709</v>
      </c>
      <c r="AL45" s="123"/>
      <c r="AM45" s="109"/>
      <c r="AN45" s="119">
        <f t="shared" si="2"/>
        <v>6524.9069999999992</v>
      </c>
      <c r="AO45" s="109">
        <v>3274.91</v>
      </c>
      <c r="AP45" s="109">
        <v>3250</v>
      </c>
      <c r="AQ45" s="109">
        <v>0</v>
      </c>
      <c r="AR45" s="109">
        <v>0</v>
      </c>
      <c r="AS45" s="120">
        <f t="shared" si="7"/>
        <v>-3.0000000006111804E-3</v>
      </c>
      <c r="AT45" s="121"/>
      <c r="AU45" s="119">
        <v>2.942300000009709</v>
      </c>
      <c r="AV45" s="109">
        <v>0</v>
      </c>
      <c r="AW45" s="109">
        <v>0</v>
      </c>
      <c r="AX45" s="109">
        <v>0</v>
      </c>
      <c r="AY45" s="119">
        <f t="shared" si="3"/>
        <v>2.942300000009709</v>
      </c>
      <c r="AZ45" s="117">
        <f t="shared" si="4"/>
        <v>2.942300000009709</v>
      </c>
      <c r="BA45" s="101"/>
      <c r="BB45" s="20"/>
      <c r="BC45" s="20"/>
      <c r="BD45" s="20"/>
      <c r="BE45" s="20"/>
      <c r="BF45" s="20"/>
      <c r="BG45" s="20"/>
      <c r="BH45" s="20"/>
      <c r="BI45" s="20"/>
      <c r="BJ45" s="20"/>
    </row>
    <row r="46" spans="1:62" ht="25.5" customHeight="1" x14ac:dyDescent="0.2">
      <c r="A46" s="102">
        <v>39</v>
      </c>
      <c r="B46" s="103">
        <v>39</v>
      </c>
      <c r="C46" s="104" t="s">
        <v>122</v>
      </c>
      <c r="D46" s="104" t="s">
        <v>59</v>
      </c>
      <c r="E46" s="104" t="s">
        <v>60</v>
      </c>
      <c r="F46" s="104" t="s">
        <v>65</v>
      </c>
      <c r="G46" s="104" t="s">
        <v>66</v>
      </c>
      <c r="H46" s="105"/>
      <c r="I46" s="105" t="s">
        <v>67</v>
      </c>
      <c r="J46" s="106">
        <v>7</v>
      </c>
      <c r="K46" s="107">
        <v>41729</v>
      </c>
      <c r="L46" s="108">
        <v>0</v>
      </c>
      <c r="M46" s="109">
        <v>58722</v>
      </c>
      <c r="N46" s="109">
        <v>0</v>
      </c>
      <c r="O46" s="109">
        <v>0</v>
      </c>
      <c r="P46" s="109">
        <v>0</v>
      </c>
      <c r="Q46" s="109">
        <v>0</v>
      </c>
      <c r="R46" s="110">
        <v>294.81</v>
      </c>
      <c r="S46" s="111">
        <v>51300</v>
      </c>
      <c r="T46" s="112">
        <v>0</v>
      </c>
      <c r="U46" s="110">
        <v>2936.11</v>
      </c>
      <c r="V46" s="110">
        <v>0</v>
      </c>
      <c r="W46" s="110">
        <v>0</v>
      </c>
      <c r="X46" s="111">
        <v>2962.5</v>
      </c>
      <c r="Y46" s="113">
        <v>1000</v>
      </c>
      <c r="Z46" s="114">
        <v>0</v>
      </c>
      <c r="AA46" s="115">
        <v>0</v>
      </c>
      <c r="AB46" s="109">
        <v>0</v>
      </c>
      <c r="AC46" s="116">
        <v>0</v>
      </c>
      <c r="AD46" s="109">
        <v>0</v>
      </c>
      <c r="AE46" s="109"/>
      <c r="AF46" s="109">
        <v>228.57</v>
      </c>
      <c r="AG46" s="117">
        <f t="shared" si="5"/>
        <v>1.0000000002037268E-2</v>
      </c>
      <c r="AH46" s="109">
        <v>0</v>
      </c>
      <c r="AI46" s="109">
        <v>0</v>
      </c>
      <c r="AJ46" s="109">
        <v>0</v>
      </c>
      <c r="AK46" s="118">
        <f t="shared" si="6"/>
        <v>1.0000000002037268E-2</v>
      </c>
      <c r="AL46" s="109"/>
      <c r="AM46" s="109"/>
      <c r="AN46" s="119">
        <f t="shared" si="2"/>
        <v>2936.11</v>
      </c>
      <c r="AO46" s="109">
        <v>0</v>
      </c>
      <c r="AP46" s="109">
        <v>0</v>
      </c>
      <c r="AQ46" s="109">
        <v>0</v>
      </c>
      <c r="AR46" s="109">
        <v>2936.11</v>
      </c>
      <c r="AS46" s="120">
        <f t="shared" si="7"/>
        <v>0</v>
      </c>
      <c r="AT46" s="121"/>
      <c r="AU46" s="119">
        <v>1.0000000002037268E-2</v>
      </c>
      <c r="AV46" s="109">
        <v>0</v>
      </c>
      <c r="AW46" s="109">
        <v>0</v>
      </c>
      <c r="AX46" s="109">
        <v>0</v>
      </c>
      <c r="AY46" s="119">
        <f t="shared" si="3"/>
        <v>1.0000000002037268E-2</v>
      </c>
      <c r="AZ46" s="117">
        <f t="shared" si="4"/>
        <v>1.0000000002037268E-2</v>
      </c>
      <c r="BA46" s="101"/>
      <c r="BB46" s="20"/>
      <c r="BC46" s="20"/>
      <c r="BD46" s="20"/>
      <c r="BE46" s="20"/>
      <c r="BF46" s="20"/>
      <c r="BG46" s="20"/>
      <c r="BH46" s="20"/>
      <c r="BI46" s="20"/>
      <c r="BJ46" s="20"/>
    </row>
    <row r="47" spans="1:62" ht="25.5" customHeight="1" x14ac:dyDescent="0.2">
      <c r="A47" s="102">
        <v>40</v>
      </c>
      <c r="B47" s="103">
        <v>40</v>
      </c>
      <c r="C47" s="104" t="s">
        <v>123</v>
      </c>
      <c r="D47" s="104" t="s">
        <v>59</v>
      </c>
      <c r="E47" s="104" t="s">
        <v>60</v>
      </c>
      <c r="F47" s="104" t="s">
        <v>65</v>
      </c>
      <c r="G47" s="104" t="s">
        <v>80</v>
      </c>
      <c r="H47" s="105"/>
      <c r="I47" s="105" t="s">
        <v>70</v>
      </c>
      <c r="J47" s="106">
        <v>2</v>
      </c>
      <c r="K47" s="107">
        <v>40237</v>
      </c>
      <c r="L47" s="108">
        <v>0</v>
      </c>
      <c r="M47" s="109">
        <v>5058</v>
      </c>
      <c r="N47" s="109">
        <v>0</v>
      </c>
      <c r="O47" s="109">
        <v>0</v>
      </c>
      <c r="P47" s="109">
        <v>0</v>
      </c>
      <c r="Q47" s="109">
        <v>0</v>
      </c>
      <c r="R47" s="110">
        <v>101.96000000000001</v>
      </c>
      <c r="S47" s="111">
        <v>4950</v>
      </c>
      <c r="T47" s="112">
        <v>0</v>
      </c>
      <c r="U47" s="110">
        <v>0</v>
      </c>
      <c r="V47" s="110">
        <v>0</v>
      </c>
      <c r="W47" s="110">
        <v>0</v>
      </c>
      <c r="X47" s="111">
        <v>0</v>
      </c>
      <c r="Y47" s="113">
        <v>0</v>
      </c>
      <c r="Z47" s="114">
        <v>0</v>
      </c>
      <c r="AA47" s="115">
        <v>0</v>
      </c>
      <c r="AB47" s="109">
        <v>0</v>
      </c>
      <c r="AC47" s="116">
        <v>0</v>
      </c>
      <c r="AD47" s="109">
        <v>0</v>
      </c>
      <c r="AE47" s="109"/>
      <c r="AF47" s="109">
        <v>6.0399999999999636</v>
      </c>
      <c r="AG47" s="117">
        <f t="shared" si="5"/>
        <v>0</v>
      </c>
      <c r="AH47" s="109">
        <v>0</v>
      </c>
      <c r="AI47" s="109">
        <v>0</v>
      </c>
      <c r="AJ47" s="109">
        <v>0</v>
      </c>
      <c r="AK47" s="118">
        <f t="shared" si="6"/>
        <v>0</v>
      </c>
      <c r="AL47" s="109"/>
      <c r="AM47" s="109"/>
      <c r="AN47" s="119">
        <f t="shared" si="2"/>
        <v>0</v>
      </c>
      <c r="AO47" s="109">
        <v>0</v>
      </c>
      <c r="AP47" s="109">
        <v>0</v>
      </c>
      <c r="AQ47" s="109">
        <v>0</v>
      </c>
      <c r="AR47" s="109">
        <v>0</v>
      </c>
      <c r="AS47" s="120">
        <f t="shared" si="7"/>
        <v>0</v>
      </c>
      <c r="AT47" s="121"/>
      <c r="AU47" s="119">
        <v>0</v>
      </c>
      <c r="AV47" s="109">
        <v>0</v>
      </c>
      <c r="AW47" s="109">
        <v>0</v>
      </c>
      <c r="AX47" s="109">
        <v>0</v>
      </c>
      <c r="AY47" s="119">
        <f t="shared" si="3"/>
        <v>0</v>
      </c>
      <c r="AZ47" s="117">
        <f t="shared" si="4"/>
        <v>0</v>
      </c>
      <c r="BA47" s="101"/>
      <c r="BB47" s="20"/>
      <c r="BC47" s="20"/>
      <c r="BD47" s="20"/>
      <c r="BE47" s="20"/>
      <c r="BF47" s="20"/>
      <c r="BG47" s="20"/>
      <c r="BH47" s="20"/>
      <c r="BI47" s="20"/>
      <c r="BJ47" s="20"/>
    </row>
    <row r="48" spans="1:62" ht="25.5" customHeight="1" x14ac:dyDescent="0.2">
      <c r="A48" s="102">
        <v>41</v>
      </c>
      <c r="B48" s="103">
        <v>41</v>
      </c>
      <c r="C48" s="104" t="s">
        <v>124</v>
      </c>
      <c r="D48" s="104" t="s">
        <v>59</v>
      </c>
      <c r="E48" s="104" t="s">
        <v>60</v>
      </c>
      <c r="F48" s="104" t="s">
        <v>65</v>
      </c>
      <c r="G48" s="104" t="s">
        <v>66</v>
      </c>
      <c r="H48" s="105"/>
      <c r="I48" s="105" t="s">
        <v>67</v>
      </c>
      <c r="J48" s="106">
        <v>21</v>
      </c>
      <c r="K48" s="107">
        <v>41729</v>
      </c>
      <c r="L48" s="108">
        <v>0</v>
      </c>
      <c r="M48" s="109">
        <v>1629663.5</v>
      </c>
      <c r="N48" s="109">
        <v>0</v>
      </c>
      <c r="O48" s="109">
        <v>0</v>
      </c>
      <c r="P48" s="109">
        <v>0</v>
      </c>
      <c r="Q48" s="109">
        <v>0</v>
      </c>
      <c r="R48" s="110">
        <v>8149.9175000000005</v>
      </c>
      <c r="S48" s="111">
        <v>903500</v>
      </c>
      <c r="T48" s="112">
        <v>453000</v>
      </c>
      <c r="U48" s="110">
        <v>81483.175000000003</v>
      </c>
      <c r="V48" s="110">
        <v>0</v>
      </c>
      <c r="W48" s="110">
        <v>0</v>
      </c>
      <c r="X48" s="111">
        <v>38062</v>
      </c>
      <c r="Y48" s="113">
        <v>138378.85</v>
      </c>
      <c r="Z48" s="114">
        <v>0</v>
      </c>
      <c r="AA48" s="115">
        <v>0</v>
      </c>
      <c r="AB48" s="109">
        <v>0</v>
      </c>
      <c r="AC48" s="116">
        <v>7000</v>
      </c>
      <c r="AD48" s="109">
        <v>0</v>
      </c>
      <c r="AE48" s="109"/>
      <c r="AF48" s="109">
        <v>89.56</v>
      </c>
      <c r="AG48" s="117">
        <f t="shared" si="5"/>
        <v>-2.5000001769512892E-3</v>
      </c>
      <c r="AH48" s="109">
        <v>0</v>
      </c>
      <c r="AI48" s="109">
        <v>0</v>
      </c>
      <c r="AJ48" s="109">
        <v>0</v>
      </c>
      <c r="AK48" s="118">
        <f t="shared" si="6"/>
        <v>-2.5000001769512892E-3</v>
      </c>
      <c r="AL48" s="109"/>
      <c r="AM48" s="109"/>
      <c r="AN48" s="119">
        <f t="shared" si="2"/>
        <v>81483.175000000003</v>
      </c>
      <c r="AO48" s="109">
        <v>0</v>
      </c>
      <c r="AP48" s="109">
        <v>0</v>
      </c>
      <c r="AQ48" s="109">
        <v>0</v>
      </c>
      <c r="AR48" s="109">
        <v>0</v>
      </c>
      <c r="AS48" s="120">
        <f t="shared" si="7"/>
        <v>81483.175000000003</v>
      </c>
      <c r="AT48" s="121"/>
      <c r="AU48" s="119">
        <v>-2.5000001769512892E-3</v>
      </c>
      <c r="AV48" s="109">
        <v>0</v>
      </c>
      <c r="AW48" s="109">
        <v>0</v>
      </c>
      <c r="AX48" s="109">
        <v>0</v>
      </c>
      <c r="AY48" s="119">
        <f t="shared" si="3"/>
        <v>-2.5000001769512892E-3</v>
      </c>
      <c r="AZ48" s="117">
        <f t="shared" si="4"/>
        <v>-2.5000001769512892E-3</v>
      </c>
      <c r="BA48" s="101"/>
      <c r="BB48" s="20"/>
      <c r="BC48" s="20"/>
      <c r="BD48" s="20"/>
      <c r="BE48" s="20"/>
      <c r="BF48" s="20"/>
      <c r="BG48" s="20"/>
      <c r="BH48" s="20"/>
      <c r="BI48" s="20"/>
      <c r="BJ48" s="20"/>
    </row>
    <row r="49" spans="1:62" ht="25.5" customHeight="1" x14ac:dyDescent="0.2">
      <c r="A49" s="102">
        <v>42</v>
      </c>
      <c r="B49" s="103">
        <v>42</v>
      </c>
      <c r="C49" s="104" t="s">
        <v>125</v>
      </c>
      <c r="D49" s="104" t="s">
        <v>59</v>
      </c>
      <c r="E49" s="104" t="s">
        <v>60</v>
      </c>
      <c r="F49" s="104" t="s">
        <v>65</v>
      </c>
      <c r="G49" s="104" t="s">
        <v>126</v>
      </c>
      <c r="H49" s="105"/>
      <c r="I49" s="105" t="s">
        <v>67</v>
      </c>
      <c r="J49" s="106">
        <v>5</v>
      </c>
      <c r="K49" s="107">
        <v>41729</v>
      </c>
      <c r="L49" s="108">
        <v>0</v>
      </c>
      <c r="M49" s="109">
        <v>80422</v>
      </c>
      <c r="N49" s="109">
        <v>0</v>
      </c>
      <c r="O49" s="109">
        <v>0</v>
      </c>
      <c r="P49" s="109">
        <v>0</v>
      </c>
      <c r="Q49" s="109">
        <v>0</v>
      </c>
      <c r="R49" s="123">
        <v>403.71000000000004</v>
      </c>
      <c r="S49" s="111">
        <v>65500</v>
      </c>
      <c r="T49" s="112">
        <v>0</v>
      </c>
      <c r="U49" s="123">
        <v>4021.1</v>
      </c>
      <c r="V49" s="123">
        <v>0</v>
      </c>
      <c r="W49" s="110">
        <v>0</v>
      </c>
      <c r="X49" s="111">
        <v>5591</v>
      </c>
      <c r="Y49" s="113">
        <v>3930</v>
      </c>
      <c r="Z49" s="114">
        <v>0</v>
      </c>
      <c r="AA49" s="115">
        <v>0</v>
      </c>
      <c r="AB49" s="109">
        <v>0</v>
      </c>
      <c r="AC49" s="122">
        <v>0</v>
      </c>
      <c r="AD49" s="123">
        <v>0</v>
      </c>
      <c r="AE49" s="123"/>
      <c r="AF49" s="123">
        <v>976.19</v>
      </c>
      <c r="AG49" s="117">
        <f t="shared" si="5"/>
        <v>-1.4551915228366852E-11</v>
      </c>
      <c r="AH49" s="109">
        <v>0</v>
      </c>
      <c r="AI49" s="119">
        <v>0</v>
      </c>
      <c r="AJ49" s="109">
        <v>0</v>
      </c>
      <c r="AK49" s="118">
        <f t="shared" si="6"/>
        <v>-1.4551915228366852E-11</v>
      </c>
      <c r="AL49" s="123"/>
      <c r="AM49" s="109"/>
      <c r="AN49" s="119">
        <f t="shared" si="2"/>
        <v>4021.1</v>
      </c>
      <c r="AO49" s="109">
        <v>0</v>
      </c>
      <c r="AP49" s="109">
        <v>0</v>
      </c>
      <c r="AQ49" s="109">
        <v>0</v>
      </c>
      <c r="AR49" s="109">
        <v>0</v>
      </c>
      <c r="AS49" s="120">
        <f t="shared" si="7"/>
        <v>4021.1</v>
      </c>
      <c r="AT49" s="121"/>
      <c r="AU49" s="119">
        <v>-1.4551915228366852E-11</v>
      </c>
      <c r="AV49" s="109">
        <v>0</v>
      </c>
      <c r="AW49" s="109">
        <v>0</v>
      </c>
      <c r="AX49" s="109">
        <v>0</v>
      </c>
      <c r="AY49" s="119">
        <f t="shared" si="3"/>
        <v>-1.4551915228366852E-11</v>
      </c>
      <c r="AZ49" s="117">
        <f t="shared" si="4"/>
        <v>-1.4551915228366852E-11</v>
      </c>
      <c r="BA49" s="101"/>
      <c r="BB49" s="20"/>
      <c r="BC49" s="20"/>
      <c r="BD49" s="20"/>
      <c r="BE49" s="20"/>
      <c r="BF49" s="20"/>
      <c r="BG49" s="20"/>
      <c r="BH49" s="20"/>
      <c r="BI49" s="20"/>
      <c r="BJ49" s="20"/>
    </row>
    <row r="50" spans="1:62" ht="25.5" customHeight="1" x14ac:dyDescent="0.2">
      <c r="A50" s="102">
        <v>43</v>
      </c>
      <c r="B50" s="103">
        <v>43</v>
      </c>
      <c r="C50" s="104" t="s">
        <v>127</v>
      </c>
      <c r="D50" s="104" t="s">
        <v>59</v>
      </c>
      <c r="E50" s="104" t="s">
        <v>60</v>
      </c>
      <c r="F50" s="104" t="s">
        <v>65</v>
      </c>
      <c r="G50" s="104" t="s">
        <v>128</v>
      </c>
      <c r="H50" s="105"/>
      <c r="I50" s="105" t="s">
        <v>67</v>
      </c>
      <c r="J50" s="106">
        <v>6</v>
      </c>
      <c r="K50" s="107">
        <v>41729</v>
      </c>
      <c r="L50" s="108">
        <v>0</v>
      </c>
      <c r="M50" s="109">
        <v>22996</v>
      </c>
      <c r="N50" s="109">
        <v>0</v>
      </c>
      <c r="O50" s="109">
        <v>0</v>
      </c>
      <c r="P50" s="109">
        <v>0</v>
      </c>
      <c r="Q50" s="109">
        <v>0</v>
      </c>
      <c r="R50" s="123">
        <v>115.78</v>
      </c>
      <c r="S50" s="111">
        <v>21500</v>
      </c>
      <c r="T50" s="112">
        <v>0</v>
      </c>
      <c r="U50" s="123">
        <v>1149.8</v>
      </c>
      <c r="V50" s="123">
        <v>0</v>
      </c>
      <c r="W50" s="110">
        <v>0</v>
      </c>
      <c r="X50" s="111">
        <v>0</v>
      </c>
      <c r="Y50" s="113">
        <v>0</v>
      </c>
      <c r="Z50" s="114">
        <v>0</v>
      </c>
      <c r="AA50" s="115">
        <v>0</v>
      </c>
      <c r="AB50" s="109">
        <v>200</v>
      </c>
      <c r="AC50" s="122">
        <v>0</v>
      </c>
      <c r="AD50" s="123">
        <v>0</v>
      </c>
      <c r="AE50" s="123"/>
      <c r="AF50" s="123">
        <v>30.42</v>
      </c>
      <c r="AG50" s="117">
        <f t="shared" si="5"/>
        <v>3.637978807091713E-12</v>
      </c>
      <c r="AH50" s="109">
        <v>0</v>
      </c>
      <c r="AI50" s="119">
        <v>0</v>
      </c>
      <c r="AJ50" s="109">
        <v>0</v>
      </c>
      <c r="AK50" s="118">
        <f t="shared" si="6"/>
        <v>3.637978807091713E-12</v>
      </c>
      <c r="AL50" s="123"/>
      <c r="AM50" s="109"/>
      <c r="AN50" s="119">
        <f t="shared" si="2"/>
        <v>1149.8</v>
      </c>
      <c r="AO50" s="109">
        <v>0</v>
      </c>
      <c r="AP50" s="109">
        <v>0</v>
      </c>
      <c r="AQ50" s="109">
        <v>0</v>
      </c>
      <c r="AR50" s="109">
        <v>1149.8</v>
      </c>
      <c r="AS50" s="120">
        <f t="shared" si="7"/>
        <v>0</v>
      </c>
      <c r="AT50" s="121"/>
      <c r="AU50" s="119">
        <v>3.637978807091713E-12</v>
      </c>
      <c r="AV50" s="109">
        <v>0</v>
      </c>
      <c r="AW50" s="109">
        <v>0</v>
      </c>
      <c r="AX50" s="109">
        <v>0</v>
      </c>
      <c r="AY50" s="119">
        <f t="shared" si="3"/>
        <v>3.637978807091713E-12</v>
      </c>
      <c r="AZ50" s="117">
        <f t="shared" si="4"/>
        <v>3.637978807091713E-12</v>
      </c>
      <c r="BA50" s="101"/>
      <c r="BB50" s="20"/>
      <c r="BC50" s="20"/>
      <c r="BD50" s="20"/>
      <c r="BE50" s="20"/>
      <c r="BF50" s="20"/>
      <c r="BG50" s="20"/>
      <c r="BH50" s="20"/>
      <c r="BI50" s="20"/>
      <c r="BJ50" s="20"/>
    </row>
    <row r="51" spans="1:62" ht="25.5" customHeight="1" x14ac:dyDescent="0.2">
      <c r="A51" s="102">
        <v>44</v>
      </c>
      <c r="B51" s="103">
        <v>44</v>
      </c>
      <c r="C51" s="104" t="s">
        <v>129</v>
      </c>
      <c r="D51" s="104" t="s">
        <v>59</v>
      </c>
      <c r="E51" s="104" t="s">
        <v>60</v>
      </c>
      <c r="F51" s="104" t="s">
        <v>65</v>
      </c>
      <c r="G51" s="104" t="s">
        <v>69</v>
      </c>
      <c r="H51" s="105"/>
      <c r="I51" s="105" t="s">
        <v>70</v>
      </c>
      <c r="J51" s="106">
        <v>2</v>
      </c>
      <c r="K51" s="107">
        <v>40237</v>
      </c>
      <c r="L51" s="108">
        <v>0</v>
      </c>
      <c r="M51" s="109">
        <v>4570</v>
      </c>
      <c r="N51" s="109">
        <v>0</v>
      </c>
      <c r="O51" s="109">
        <v>0</v>
      </c>
      <c r="P51" s="109">
        <v>0</v>
      </c>
      <c r="Q51" s="109">
        <v>0</v>
      </c>
      <c r="R51" s="110">
        <v>92.2</v>
      </c>
      <c r="S51" s="111">
        <v>4477.8</v>
      </c>
      <c r="T51" s="112">
        <v>0</v>
      </c>
      <c r="U51" s="110">
        <v>0</v>
      </c>
      <c r="V51" s="110">
        <v>0</v>
      </c>
      <c r="W51" s="110">
        <v>0</v>
      </c>
      <c r="X51" s="111">
        <v>0</v>
      </c>
      <c r="Y51" s="113">
        <v>400</v>
      </c>
      <c r="Z51" s="114">
        <v>0</v>
      </c>
      <c r="AA51" s="115">
        <v>0</v>
      </c>
      <c r="AB51" s="109">
        <v>0</v>
      </c>
      <c r="AC51" s="122">
        <v>-400</v>
      </c>
      <c r="AD51" s="123">
        <v>0</v>
      </c>
      <c r="AE51" s="123"/>
      <c r="AF51" s="123">
        <v>0</v>
      </c>
      <c r="AG51" s="117">
        <f t="shared" si="5"/>
        <v>0</v>
      </c>
      <c r="AH51" s="109">
        <v>0</v>
      </c>
      <c r="AI51" s="109">
        <v>0</v>
      </c>
      <c r="AJ51" s="109">
        <v>0</v>
      </c>
      <c r="AK51" s="118">
        <f t="shared" si="6"/>
        <v>0</v>
      </c>
      <c r="AL51" s="123"/>
      <c r="AM51" s="109"/>
      <c r="AN51" s="119">
        <f t="shared" si="2"/>
        <v>0</v>
      </c>
      <c r="AO51" s="109">
        <v>0</v>
      </c>
      <c r="AP51" s="109">
        <v>0</v>
      </c>
      <c r="AQ51" s="109">
        <v>0</v>
      </c>
      <c r="AR51" s="109">
        <v>0</v>
      </c>
      <c r="AS51" s="120">
        <f t="shared" si="7"/>
        <v>0</v>
      </c>
      <c r="AT51" s="121"/>
      <c r="AU51" s="119">
        <v>0</v>
      </c>
      <c r="AV51" s="109">
        <v>0</v>
      </c>
      <c r="AW51" s="109">
        <v>0</v>
      </c>
      <c r="AX51" s="109">
        <v>0</v>
      </c>
      <c r="AY51" s="119">
        <f t="shared" si="3"/>
        <v>0</v>
      </c>
      <c r="AZ51" s="117">
        <f t="shared" si="4"/>
        <v>0</v>
      </c>
      <c r="BA51" s="101"/>
      <c r="BB51" s="20"/>
      <c r="BC51" s="20"/>
      <c r="BD51" s="20"/>
      <c r="BE51" s="20"/>
      <c r="BF51" s="20"/>
      <c r="BG51" s="20"/>
      <c r="BH51" s="20"/>
      <c r="BI51" s="20"/>
      <c r="BJ51" s="20"/>
    </row>
    <row r="52" spans="1:62" ht="25.5" customHeight="1" x14ac:dyDescent="0.2">
      <c r="A52" s="102">
        <v>45</v>
      </c>
      <c r="B52" s="103">
        <v>45</v>
      </c>
      <c r="C52" s="104" t="s">
        <v>130</v>
      </c>
      <c r="D52" s="104" t="s">
        <v>59</v>
      </c>
      <c r="E52" s="104" t="s">
        <v>60</v>
      </c>
      <c r="F52" s="104" t="s">
        <v>65</v>
      </c>
      <c r="G52" s="104" t="s">
        <v>126</v>
      </c>
      <c r="H52" s="105"/>
      <c r="I52" s="105" t="s">
        <v>67</v>
      </c>
      <c r="J52" s="106">
        <v>33</v>
      </c>
      <c r="K52" s="107">
        <v>42247</v>
      </c>
      <c r="L52" s="108">
        <v>0</v>
      </c>
      <c r="M52" s="109">
        <v>1447890</v>
      </c>
      <c r="N52" s="109">
        <v>0</v>
      </c>
      <c r="O52" s="109">
        <v>0</v>
      </c>
      <c r="P52" s="109">
        <v>0</v>
      </c>
      <c r="Q52" s="109">
        <v>0</v>
      </c>
      <c r="R52" s="123">
        <v>7241.45</v>
      </c>
      <c r="S52" s="111">
        <v>908500</v>
      </c>
      <c r="T52" s="112">
        <v>365000</v>
      </c>
      <c r="U52" s="123">
        <v>72394.5</v>
      </c>
      <c r="V52" s="123">
        <v>0</v>
      </c>
      <c r="W52" s="110">
        <v>0</v>
      </c>
      <c r="X52" s="111">
        <v>74396.25</v>
      </c>
      <c r="Y52" s="113">
        <v>19313.5</v>
      </c>
      <c r="Z52" s="114">
        <v>0</v>
      </c>
      <c r="AA52" s="115">
        <v>0</v>
      </c>
      <c r="AB52" s="109">
        <v>0</v>
      </c>
      <c r="AC52" s="122">
        <v>0</v>
      </c>
      <c r="AD52" s="123">
        <v>0</v>
      </c>
      <c r="AE52" s="123"/>
      <c r="AF52" s="123">
        <v>0.05</v>
      </c>
      <c r="AG52" s="117">
        <f t="shared" si="5"/>
        <v>1044.25</v>
      </c>
      <c r="AH52" s="109">
        <v>0</v>
      </c>
      <c r="AI52" s="119">
        <v>0</v>
      </c>
      <c r="AJ52" s="109">
        <v>0</v>
      </c>
      <c r="AK52" s="118">
        <f t="shared" si="6"/>
        <v>1044.25</v>
      </c>
      <c r="AL52" s="123"/>
      <c r="AM52" s="109"/>
      <c r="AN52" s="119">
        <f t="shared" si="2"/>
        <v>72394.5</v>
      </c>
      <c r="AO52" s="109">
        <v>48394.5</v>
      </c>
      <c r="AP52" s="109">
        <v>24000</v>
      </c>
      <c r="AQ52" s="109">
        <v>0</v>
      </c>
      <c r="AR52" s="109">
        <v>0</v>
      </c>
      <c r="AS52" s="120">
        <f t="shared" si="7"/>
        <v>0</v>
      </c>
      <c r="AT52" s="121"/>
      <c r="AU52" s="119">
        <v>1044.25</v>
      </c>
      <c r="AV52" s="109">
        <v>0</v>
      </c>
      <c r="AW52" s="109">
        <v>0</v>
      </c>
      <c r="AX52" s="109">
        <v>0</v>
      </c>
      <c r="AY52" s="119">
        <f t="shared" si="3"/>
        <v>1044.25</v>
      </c>
      <c r="AZ52" s="117">
        <f t="shared" si="4"/>
        <v>1044.25</v>
      </c>
      <c r="BA52" s="101"/>
      <c r="BB52" s="20"/>
      <c r="BC52" s="20"/>
      <c r="BD52" s="20"/>
      <c r="BE52" s="20"/>
      <c r="BF52" s="20"/>
      <c r="BG52" s="20"/>
      <c r="BH52" s="20"/>
      <c r="BI52" s="20"/>
      <c r="BJ52" s="20"/>
    </row>
    <row r="53" spans="1:62" ht="25.5" customHeight="1" x14ac:dyDescent="0.2">
      <c r="A53" s="102">
        <v>46</v>
      </c>
      <c r="B53" s="103">
        <v>46</v>
      </c>
      <c r="C53" s="104" t="s">
        <v>131</v>
      </c>
      <c r="D53" s="104" t="s">
        <v>59</v>
      </c>
      <c r="E53" s="104" t="s">
        <v>60</v>
      </c>
      <c r="F53" s="104" t="s">
        <v>65</v>
      </c>
      <c r="G53" s="104" t="s">
        <v>132</v>
      </c>
      <c r="H53" s="105"/>
      <c r="I53" s="105" t="s">
        <v>67</v>
      </c>
      <c r="J53" s="106">
        <v>22</v>
      </c>
      <c r="K53" s="107">
        <v>41547</v>
      </c>
      <c r="L53" s="108">
        <v>0</v>
      </c>
      <c r="M53" s="109">
        <v>1054504.6000000001</v>
      </c>
      <c r="N53" s="109">
        <v>0</v>
      </c>
      <c r="O53" s="109">
        <v>0</v>
      </c>
      <c r="P53" s="109">
        <v>0</v>
      </c>
      <c r="Q53" s="109">
        <v>0</v>
      </c>
      <c r="R53" s="110">
        <v>5274.5229999999992</v>
      </c>
      <c r="S53" s="111">
        <v>843050</v>
      </c>
      <c r="T53" s="112">
        <v>55000</v>
      </c>
      <c r="U53" s="110">
        <v>52725.23</v>
      </c>
      <c r="V53" s="110">
        <v>0</v>
      </c>
      <c r="W53" s="110">
        <v>0</v>
      </c>
      <c r="X53" s="111">
        <v>77532.5</v>
      </c>
      <c r="Y53" s="113">
        <v>21087.15</v>
      </c>
      <c r="Z53" s="114">
        <v>0</v>
      </c>
      <c r="AA53" s="115">
        <v>0</v>
      </c>
      <c r="AB53" s="109">
        <v>0</v>
      </c>
      <c r="AC53" s="116">
        <v>-364.71</v>
      </c>
      <c r="AD53" s="109">
        <v>0</v>
      </c>
      <c r="AE53" s="109"/>
      <c r="AF53" s="109">
        <v>199.91</v>
      </c>
      <c r="AG53" s="117">
        <f t="shared" si="5"/>
        <v>-2.9999997932463884E-3</v>
      </c>
      <c r="AH53" s="109">
        <v>0</v>
      </c>
      <c r="AI53" s="109">
        <v>0</v>
      </c>
      <c r="AJ53" s="109">
        <v>0</v>
      </c>
      <c r="AK53" s="118">
        <f t="shared" si="6"/>
        <v>-2.9999997932463884E-3</v>
      </c>
      <c r="AL53" s="109"/>
      <c r="AM53" s="109"/>
      <c r="AN53" s="119">
        <f t="shared" si="2"/>
        <v>52725.23</v>
      </c>
      <c r="AO53" s="109">
        <v>0</v>
      </c>
      <c r="AP53" s="109">
        <v>52725.23</v>
      </c>
      <c r="AQ53" s="109">
        <v>0</v>
      </c>
      <c r="AR53" s="109">
        <v>0</v>
      </c>
      <c r="AS53" s="120">
        <f t="shared" si="7"/>
        <v>0</v>
      </c>
      <c r="AT53" s="121"/>
      <c r="AU53" s="119">
        <v>-2.9999997932463884E-3</v>
      </c>
      <c r="AV53" s="109">
        <v>0</v>
      </c>
      <c r="AW53" s="109">
        <v>0</v>
      </c>
      <c r="AX53" s="109">
        <v>0</v>
      </c>
      <c r="AY53" s="119">
        <f t="shared" si="3"/>
        <v>-2.9999997932463884E-3</v>
      </c>
      <c r="AZ53" s="117">
        <f t="shared" si="4"/>
        <v>-2.9999997932463884E-3</v>
      </c>
      <c r="BA53" s="101"/>
      <c r="BB53" s="20"/>
      <c r="BC53" s="20"/>
      <c r="BD53" s="20"/>
      <c r="BE53" s="20"/>
      <c r="BF53" s="20"/>
      <c r="BG53" s="20"/>
      <c r="BH53" s="20"/>
      <c r="BI53" s="20"/>
      <c r="BJ53" s="20"/>
    </row>
    <row r="54" spans="1:62" ht="25.5" customHeight="1" x14ac:dyDescent="0.2">
      <c r="A54" s="102">
        <v>47</v>
      </c>
      <c r="B54" s="103">
        <v>47</v>
      </c>
      <c r="C54" s="104" t="s">
        <v>133</v>
      </c>
      <c r="D54" s="104" t="s">
        <v>59</v>
      </c>
      <c r="E54" s="104" t="s">
        <v>60</v>
      </c>
      <c r="F54" s="104" t="s">
        <v>65</v>
      </c>
      <c r="G54" s="104" t="s">
        <v>134</v>
      </c>
      <c r="H54" s="105"/>
      <c r="I54" s="105" t="s">
        <v>135</v>
      </c>
      <c r="J54" s="106">
        <v>0</v>
      </c>
      <c r="K54" s="107">
        <v>42369</v>
      </c>
      <c r="L54" s="108">
        <v>0</v>
      </c>
      <c r="M54" s="109">
        <v>871840</v>
      </c>
      <c r="N54" s="109">
        <v>0</v>
      </c>
      <c r="O54" s="109">
        <v>0</v>
      </c>
      <c r="P54" s="109">
        <v>0</v>
      </c>
      <c r="Q54" s="109">
        <v>0</v>
      </c>
      <c r="R54" s="123">
        <v>4360</v>
      </c>
      <c r="S54" s="111">
        <v>383600</v>
      </c>
      <c r="T54" s="112">
        <v>321584.14999999997</v>
      </c>
      <c r="U54" s="123">
        <v>43592</v>
      </c>
      <c r="V54" s="123">
        <v>0</v>
      </c>
      <c r="W54" s="110">
        <v>0</v>
      </c>
      <c r="X54" s="111">
        <v>80080.279999999984</v>
      </c>
      <c r="Y54" s="113">
        <v>1236</v>
      </c>
      <c r="Z54" s="114">
        <v>0</v>
      </c>
      <c r="AA54" s="115">
        <v>0</v>
      </c>
      <c r="AB54" s="109">
        <v>0</v>
      </c>
      <c r="AC54" s="122">
        <v>35095.439999999995</v>
      </c>
      <c r="AD54" s="123">
        <v>0</v>
      </c>
      <c r="AE54" s="123"/>
      <c r="AF54" s="123">
        <v>0.24</v>
      </c>
      <c r="AG54" s="117">
        <f t="shared" si="5"/>
        <v>2291.8900000001304</v>
      </c>
      <c r="AH54" s="109">
        <v>0</v>
      </c>
      <c r="AI54" s="119">
        <v>0</v>
      </c>
      <c r="AJ54" s="109">
        <v>0</v>
      </c>
      <c r="AK54" s="118">
        <f t="shared" si="6"/>
        <v>2291.8900000001304</v>
      </c>
      <c r="AL54" s="123"/>
      <c r="AM54" s="109"/>
      <c r="AN54" s="119">
        <f t="shared" si="2"/>
        <v>43592</v>
      </c>
      <c r="AO54" s="109">
        <v>0</v>
      </c>
      <c r="AP54" s="109">
        <v>22840</v>
      </c>
      <c r="AQ54" s="109">
        <v>0</v>
      </c>
      <c r="AR54" s="109">
        <v>0</v>
      </c>
      <c r="AS54" s="120">
        <f t="shared" si="7"/>
        <v>20752</v>
      </c>
      <c r="AT54" s="121"/>
      <c r="AU54" s="119">
        <v>2291.8900000001304</v>
      </c>
      <c r="AV54" s="109">
        <v>2250</v>
      </c>
      <c r="AW54" s="109">
        <v>0</v>
      </c>
      <c r="AX54" s="109">
        <v>0</v>
      </c>
      <c r="AY54" s="119">
        <f t="shared" si="3"/>
        <v>41.890000000130385</v>
      </c>
      <c r="AZ54" s="117">
        <f t="shared" si="4"/>
        <v>41.890000000130385</v>
      </c>
      <c r="BA54" s="101"/>
      <c r="BB54" s="20"/>
      <c r="BC54" s="20"/>
      <c r="BD54" s="20"/>
      <c r="BE54" s="20"/>
      <c r="BF54" s="20"/>
      <c r="BG54" s="20"/>
      <c r="BH54" s="20"/>
      <c r="BI54" s="20"/>
      <c r="BJ54" s="20"/>
    </row>
    <row r="55" spans="1:62" ht="25.5" customHeight="1" x14ac:dyDescent="0.2">
      <c r="A55" s="102">
        <v>48</v>
      </c>
      <c r="B55" s="103">
        <v>48</v>
      </c>
      <c r="C55" s="104" t="s">
        <v>136</v>
      </c>
      <c r="D55" s="104" t="s">
        <v>59</v>
      </c>
      <c r="E55" s="104" t="s">
        <v>60</v>
      </c>
      <c r="F55" s="104" t="s">
        <v>65</v>
      </c>
      <c r="G55" s="104" t="s">
        <v>80</v>
      </c>
      <c r="H55" s="105"/>
      <c r="I55" s="105" t="s">
        <v>70</v>
      </c>
      <c r="J55" s="106">
        <v>2</v>
      </c>
      <c r="K55" s="107">
        <v>40237</v>
      </c>
      <c r="L55" s="108">
        <v>0</v>
      </c>
      <c r="M55" s="109">
        <v>1611</v>
      </c>
      <c r="N55" s="109">
        <v>0</v>
      </c>
      <c r="O55" s="109">
        <v>0</v>
      </c>
      <c r="P55" s="109">
        <v>0</v>
      </c>
      <c r="Q55" s="109">
        <v>0</v>
      </c>
      <c r="R55" s="110">
        <v>33.019999999999996</v>
      </c>
      <c r="S55" s="111">
        <v>1500</v>
      </c>
      <c r="T55" s="112">
        <v>0</v>
      </c>
      <c r="U55" s="110">
        <v>0</v>
      </c>
      <c r="V55" s="110">
        <v>0</v>
      </c>
      <c r="W55" s="110">
        <v>0</v>
      </c>
      <c r="X55" s="111">
        <v>0</v>
      </c>
      <c r="Y55" s="113">
        <v>0</v>
      </c>
      <c r="Z55" s="114">
        <v>0</v>
      </c>
      <c r="AA55" s="115">
        <v>0</v>
      </c>
      <c r="AB55" s="109">
        <v>0</v>
      </c>
      <c r="AC55" s="116">
        <v>0</v>
      </c>
      <c r="AD55" s="109">
        <v>0</v>
      </c>
      <c r="AE55" s="109"/>
      <c r="AF55" s="109">
        <v>77.980000000000018</v>
      </c>
      <c r="AG55" s="117">
        <f t="shared" si="5"/>
        <v>0</v>
      </c>
      <c r="AH55" s="109">
        <v>0</v>
      </c>
      <c r="AI55" s="109">
        <v>0</v>
      </c>
      <c r="AJ55" s="109">
        <v>0</v>
      </c>
      <c r="AK55" s="118">
        <f t="shared" si="6"/>
        <v>0</v>
      </c>
      <c r="AL55" s="109"/>
      <c r="AM55" s="109"/>
      <c r="AN55" s="119">
        <f t="shared" si="2"/>
        <v>0</v>
      </c>
      <c r="AO55" s="109">
        <v>0</v>
      </c>
      <c r="AP55" s="109">
        <v>0</v>
      </c>
      <c r="AQ55" s="109">
        <v>0</v>
      </c>
      <c r="AR55" s="109">
        <v>0</v>
      </c>
      <c r="AS55" s="120">
        <f t="shared" si="7"/>
        <v>0</v>
      </c>
      <c r="AT55" s="121"/>
      <c r="AU55" s="119">
        <v>0</v>
      </c>
      <c r="AV55" s="109">
        <v>0</v>
      </c>
      <c r="AW55" s="109">
        <v>0</v>
      </c>
      <c r="AX55" s="109">
        <v>0</v>
      </c>
      <c r="AY55" s="119">
        <f t="shared" si="3"/>
        <v>0</v>
      </c>
      <c r="AZ55" s="117">
        <f t="shared" si="4"/>
        <v>0</v>
      </c>
      <c r="BA55" s="101"/>
      <c r="BB55" s="20"/>
      <c r="BC55" s="20"/>
      <c r="BD55" s="20"/>
      <c r="BE55" s="20"/>
      <c r="BF55" s="20"/>
      <c r="BG55" s="20"/>
      <c r="BH55" s="20"/>
      <c r="BI55" s="20"/>
      <c r="BJ55" s="20"/>
    </row>
    <row r="56" spans="1:62" ht="25.5" customHeight="1" x14ac:dyDescent="0.2">
      <c r="A56" s="102">
        <v>49</v>
      </c>
      <c r="B56" s="103">
        <v>49</v>
      </c>
      <c r="C56" s="104" t="s">
        <v>137</v>
      </c>
      <c r="D56" s="104" t="s">
        <v>59</v>
      </c>
      <c r="E56" s="104" t="s">
        <v>60</v>
      </c>
      <c r="F56" s="104" t="s">
        <v>65</v>
      </c>
      <c r="G56" s="104" t="s">
        <v>78</v>
      </c>
      <c r="H56" s="105"/>
      <c r="I56" s="105" t="s">
        <v>63</v>
      </c>
      <c r="J56" s="106">
        <v>47</v>
      </c>
      <c r="K56" s="107">
        <v>41608</v>
      </c>
      <c r="L56" s="108">
        <v>0</v>
      </c>
      <c r="M56" s="109">
        <v>630807.5</v>
      </c>
      <c r="N56" s="109">
        <v>0</v>
      </c>
      <c r="O56" s="109">
        <v>0</v>
      </c>
      <c r="P56" s="109">
        <v>0</v>
      </c>
      <c r="Q56" s="109">
        <v>0</v>
      </c>
      <c r="R56" s="110">
        <v>12618.150000000001</v>
      </c>
      <c r="S56" s="111">
        <v>219500</v>
      </c>
      <c r="T56" s="112">
        <v>387596</v>
      </c>
      <c r="U56" s="110">
        <v>0</v>
      </c>
      <c r="V56" s="110">
        <v>0</v>
      </c>
      <c r="W56" s="110">
        <v>0</v>
      </c>
      <c r="X56" s="111">
        <v>0</v>
      </c>
      <c r="Y56" s="113">
        <v>11062.869999999999</v>
      </c>
      <c r="Z56" s="114">
        <v>0</v>
      </c>
      <c r="AA56" s="115">
        <v>0</v>
      </c>
      <c r="AB56" s="109">
        <v>0</v>
      </c>
      <c r="AC56" s="116">
        <v>0</v>
      </c>
      <c r="AD56" s="109">
        <v>0</v>
      </c>
      <c r="AE56" s="109"/>
      <c r="AF56" s="109">
        <v>30.48</v>
      </c>
      <c r="AG56" s="117">
        <f t="shared" si="5"/>
        <v>0</v>
      </c>
      <c r="AH56" s="109">
        <v>0</v>
      </c>
      <c r="AI56" s="109">
        <v>0</v>
      </c>
      <c r="AJ56" s="109">
        <v>0</v>
      </c>
      <c r="AK56" s="118">
        <f t="shared" si="6"/>
        <v>0</v>
      </c>
      <c r="AL56" s="109"/>
      <c r="AM56" s="109"/>
      <c r="AN56" s="119">
        <f t="shared" si="2"/>
        <v>0</v>
      </c>
      <c r="AO56" s="109">
        <v>0</v>
      </c>
      <c r="AP56" s="109">
        <v>0</v>
      </c>
      <c r="AQ56" s="109">
        <v>0</v>
      </c>
      <c r="AR56" s="109">
        <v>0</v>
      </c>
      <c r="AS56" s="120">
        <f t="shared" si="7"/>
        <v>0</v>
      </c>
      <c r="AT56" s="121"/>
      <c r="AU56" s="119">
        <v>0</v>
      </c>
      <c r="AV56" s="109">
        <v>0</v>
      </c>
      <c r="AW56" s="109">
        <v>0</v>
      </c>
      <c r="AX56" s="109">
        <v>0</v>
      </c>
      <c r="AY56" s="119">
        <f t="shared" si="3"/>
        <v>0</v>
      </c>
      <c r="AZ56" s="117">
        <f t="shared" si="4"/>
        <v>0</v>
      </c>
      <c r="BA56" s="101"/>
      <c r="BB56" s="20"/>
      <c r="BC56" s="20"/>
      <c r="BD56" s="20"/>
      <c r="BE56" s="20"/>
      <c r="BF56" s="20"/>
      <c r="BG56" s="20"/>
      <c r="BH56" s="20"/>
      <c r="BI56" s="20"/>
      <c r="BJ56" s="20"/>
    </row>
    <row r="57" spans="1:62" ht="25.5" customHeight="1" x14ac:dyDescent="0.2">
      <c r="A57" s="102">
        <v>50</v>
      </c>
      <c r="B57" s="103">
        <v>50</v>
      </c>
      <c r="C57" s="104" t="s">
        <v>138</v>
      </c>
      <c r="D57" s="104" t="s">
        <v>59</v>
      </c>
      <c r="E57" s="104" t="s">
        <v>60</v>
      </c>
      <c r="F57" s="104" t="s">
        <v>65</v>
      </c>
      <c r="G57" s="104" t="s">
        <v>139</v>
      </c>
      <c r="H57" s="105"/>
      <c r="I57" s="105" t="s">
        <v>70</v>
      </c>
      <c r="J57" s="106">
        <v>28</v>
      </c>
      <c r="K57" s="107">
        <v>41243</v>
      </c>
      <c r="L57" s="108">
        <v>0</v>
      </c>
      <c r="M57" s="109">
        <v>280262.5</v>
      </c>
      <c r="N57" s="109">
        <v>0</v>
      </c>
      <c r="O57" s="109">
        <v>0</v>
      </c>
      <c r="P57" s="109">
        <v>0</v>
      </c>
      <c r="Q57" s="109">
        <v>0</v>
      </c>
      <c r="R57" s="123">
        <v>5605.65</v>
      </c>
      <c r="S57" s="111">
        <v>177300</v>
      </c>
      <c r="T57" s="112">
        <v>93256.85</v>
      </c>
      <c r="U57" s="123">
        <v>0</v>
      </c>
      <c r="V57" s="123">
        <v>0</v>
      </c>
      <c r="W57" s="110">
        <v>0</v>
      </c>
      <c r="X57" s="111">
        <v>0</v>
      </c>
      <c r="Y57" s="113">
        <v>4100</v>
      </c>
      <c r="Z57" s="114">
        <v>0</v>
      </c>
      <c r="AA57" s="115">
        <v>0</v>
      </c>
      <c r="AB57" s="109">
        <v>0</v>
      </c>
      <c r="AC57" s="122">
        <v>0</v>
      </c>
      <c r="AD57" s="123">
        <v>0</v>
      </c>
      <c r="AE57" s="123"/>
      <c r="AF57" s="123">
        <v>0</v>
      </c>
      <c r="AG57" s="117">
        <f t="shared" si="5"/>
        <v>0</v>
      </c>
      <c r="AH57" s="109">
        <v>0</v>
      </c>
      <c r="AI57" s="119">
        <v>0</v>
      </c>
      <c r="AJ57" s="109">
        <v>0</v>
      </c>
      <c r="AK57" s="118">
        <f t="shared" si="6"/>
        <v>0</v>
      </c>
      <c r="AL57" s="123"/>
      <c r="AM57" s="109"/>
      <c r="AN57" s="119">
        <f t="shared" si="2"/>
        <v>0</v>
      </c>
      <c r="AO57" s="109">
        <v>0</v>
      </c>
      <c r="AP57" s="109">
        <v>0</v>
      </c>
      <c r="AQ57" s="109">
        <v>0</v>
      </c>
      <c r="AR57" s="123">
        <v>0</v>
      </c>
      <c r="AS57" s="120">
        <f t="shared" si="7"/>
        <v>0</v>
      </c>
      <c r="AT57" s="121"/>
      <c r="AU57" s="119">
        <v>0</v>
      </c>
      <c r="AV57" s="109">
        <v>0</v>
      </c>
      <c r="AW57" s="109">
        <v>0</v>
      </c>
      <c r="AX57" s="109">
        <v>0</v>
      </c>
      <c r="AY57" s="119">
        <f t="shared" si="3"/>
        <v>0</v>
      </c>
      <c r="AZ57" s="117">
        <f t="shared" si="4"/>
        <v>0</v>
      </c>
      <c r="BA57" s="101" t="s">
        <v>98</v>
      </c>
      <c r="BB57" s="20"/>
      <c r="BC57" s="20"/>
      <c r="BD57" s="20"/>
      <c r="BE57" s="20"/>
      <c r="BF57" s="20"/>
      <c r="BG57" s="20"/>
      <c r="BH57" s="20"/>
      <c r="BI57" s="20"/>
      <c r="BJ57" s="20"/>
    </row>
    <row r="58" spans="1:62" ht="25.5" customHeight="1" x14ac:dyDescent="0.2">
      <c r="A58" s="102">
        <v>51</v>
      </c>
      <c r="B58" s="103">
        <v>51</v>
      </c>
      <c r="C58" s="104" t="s">
        <v>140</v>
      </c>
      <c r="D58" s="104" t="s">
        <v>59</v>
      </c>
      <c r="E58" s="104" t="s">
        <v>60</v>
      </c>
      <c r="F58" s="104" t="s">
        <v>65</v>
      </c>
      <c r="G58" s="104" t="s">
        <v>66</v>
      </c>
      <c r="H58" s="105"/>
      <c r="I58" s="105" t="s">
        <v>67</v>
      </c>
      <c r="J58" s="106">
        <v>3</v>
      </c>
      <c r="K58" s="107">
        <v>41729</v>
      </c>
      <c r="L58" s="108">
        <v>0</v>
      </c>
      <c r="M58" s="109">
        <v>1414</v>
      </c>
      <c r="N58" s="109">
        <v>0</v>
      </c>
      <c r="O58" s="109">
        <v>0</v>
      </c>
      <c r="P58" s="109">
        <v>0</v>
      </c>
      <c r="Q58" s="109">
        <v>0</v>
      </c>
      <c r="R58" s="110">
        <v>7.4700000000000006</v>
      </c>
      <c r="S58" s="111">
        <v>1219.55</v>
      </c>
      <c r="T58" s="112">
        <v>0</v>
      </c>
      <c r="U58" s="110">
        <v>70.7</v>
      </c>
      <c r="V58" s="110">
        <v>0</v>
      </c>
      <c r="W58" s="110">
        <v>0</v>
      </c>
      <c r="X58" s="111">
        <v>112.5</v>
      </c>
      <c r="Y58" s="113">
        <v>0</v>
      </c>
      <c r="Z58" s="114">
        <v>0</v>
      </c>
      <c r="AA58" s="115">
        <v>0</v>
      </c>
      <c r="AB58" s="109">
        <v>0</v>
      </c>
      <c r="AC58" s="116">
        <v>0</v>
      </c>
      <c r="AD58" s="109">
        <v>0</v>
      </c>
      <c r="AE58" s="109"/>
      <c r="AF58" s="109">
        <v>0</v>
      </c>
      <c r="AG58" s="117">
        <f t="shared" si="5"/>
        <v>3.7799999999999727</v>
      </c>
      <c r="AH58" s="109">
        <v>0</v>
      </c>
      <c r="AI58" s="109">
        <v>0</v>
      </c>
      <c r="AJ58" s="109">
        <v>0</v>
      </c>
      <c r="AK58" s="118">
        <f t="shared" si="6"/>
        <v>3.7799999999999727</v>
      </c>
      <c r="AL58" s="109"/>
      <c r="AM58" s="109"/>
      <c r="AN58" s="119">
        <f t="shared" si="2"/>
        <v>70.7</v>
      </c>
      <c r="AO58" s="109">
        <v>0</v>
      </c>
      <c r="AP58" s="109">
        <v>0</v>
      </c>
      <c r="AQ58" s="109">
        <v>0</v>
      </c>
      <c r="AR58" s="109">
        <v>70.7</v>
      </c>
      <c r="AS58" s="120">
        <f t="shared" si="7"/>
        <v>0</v>
      </c>
      <c r="AT58" s="121"/>
      <c r="AU58" s="119">
        <v>3.7799999999999727</v>
      </c>
      <c r="AV58" s="109">
        <v>0</v>
      </c>
      <c r="AW58" s="109">
        <v>0</v>
      </c>
      <c r="AX58" s="109">
        <v>0</v>
      </c>
      <c r="AY58" s="119">
        <f t="shared" si="3"/>
        <v>3.7799999999999727</v>
      </c>
      <c r="AZ58" s="117">
        <f t="shared" si="4"/>
        <v>3.7799999999999727</v>
      </c>
      <c r="BA58" s="101"/>
      <c r="BB58" s="20"/>
      <c r="BC58" s="20"/>
      <c r="BD58" s="20"/>
      <c r="BE58" s="20"/>
      <c r="BF58" s="20"/>
      <c r="BG58" s="20"/>
      <c r="BH58" s="20"/>
      <c r="BI58" s="20"/>
      <c r="BJ58" s="20"/>
    </row>
    <row r="59" spans="1:62" ht="25.5" customHeight="1" x14ac:dyDescent="0.2">
      <c r="A59" s="102">
        <v>52</v>
      </c>
      <c r="B59" s="103">
        <v>52</v>
      </c>
      <c r="C59" s="104" t="s">
        <v>141</v>
      </c>
      <c r="D59" s="104" t="s">
        <v>59</v>
      </c>
      <c r="E59" s="104" t="s">
        <v>60</v>
      </c>
      <c r="F59" s="104" t="s">
        <v>65</v>
      </c>
      <c r="G59" s="104" t="s">
        <v>78</v>
      </c>
      <c r="H59" s="105"/>
      <c r="I59" s="105" t="s">
        <v>70</v>
      </c>
      <c r="J59" s="106">
        <v>6</v>
      </c>
      <c r="K59" s="107">
        <v>41029</v>
      </c>
      <c r="L59" s="108">
        <v>0</v>
      </c>
      <c r="M59" s="109">
        <v>39950</v>
      </c>
      <c r="N59" s="109">
        <v>0</v>
      </c>
      <c r="O59" s="109">
        <v>0</v>
      </c>
      <c r="P59" s="109">
        <v>0</v>
      </c>
      <c r="Q59" s="109">
        <v>0</v>
      </c>
      <c r="R59" s="110">
        <v>800.19999999999993</v>
      </c>
      <c r="S59" s="111">
        <v>6000</v>
      </c>
      <c r="T59" s="112">
        <v>38000</v>
      </c>
      <c r="U59" s="110">
        <v>0</v>
      </c>
      <c r="V59" s="110">
        <v>0</v>
      </c>
      <c r="W59" s="110">
        <v>0</v>
      </c>
      <c r="X59" s="111">
        <v>0</v>
      </c>
      <c r="Y59" s="113">
        <v>0</v>
      </c>
      <c r="Z59" s="114">
        <v>0</v>
      </c>
      <c r="AA59" s="115">
        <v>0</v>
      </c>
      <c r="AB59" s="109">
        <v>0</v>
      </c>
      <c r="AC59" s="122">
        <v>-5000</v>
      </c>
      <c r="AD59" s="123">
        <v>0</v>
      </c>
      <c r="AE59" s="123"/>
      <c r="AF59" s="123">
        <v>149.80000000000001</v>
      </c>
      <c r="AG59" s="117">
        <f t="shared" si="5"/>
        <v>0</v>
      </c>
      <c r="AH59" s="109">
        <v>0</v>
      </c>
      <c r="AI59" s="109">
        <v>0</v>
      </c>
      <c r="AJ59" s="109">
        <v>0</v>
      </c>
      <c r="AK59" s="118">
        <f t="shared" si="6"/>
        <v>0</v>
      </c>
      <c r="AL59" s="123"/>
      <c r="AM59" s="109"/>
      <c r="AN59" s="119">
        <f t="shared" si="2"/>
        <v>0</v>
      </c>
      <c r="AO59" s="109">
        <v>0</v>
      </c>
      <c r="AP59" s="109">
        <v>0</v>
      </c>
      <c r="AQ59" s="109">
        <v>0</v>
      </c>
      <c r="AR59" s="109">
        <v>0</v>
      </c>
      <c r="AS59" s="120">
        <f t="shared" si="7"/>
        <v>0</v>
      </c>
      <c r="AT59" s="121"/>
      <c r="AU59" s="119">
        <v>0</v>
      </c>
      <c r="AV59" s="109">
        <v>0</v>
      </c>
      <c r="AW59" s="109">
        <v>0</v>
      </c>
      <c r="AX59" s="109">
        <v>0</v>
      </c>
      <c r="AY59" s="119">
        <f t="shared" si="3"/>
        <v>0</v>
      </c>
      <c r="AZ59" s="117">
        <f t="shared" si="4"/>
        <v>0</v>
      </c>
      <c r="BA59" s="101"/>
      <c r="BB59" s="20"/>
      <c r="BC59" s="20"/>
      <c r="BD59" s="20"/>
      <c r="BE59" s="20"/>
      <c r="BF59" s="20"/>
      <c r="BG59" s="20"/>
      <c r="BH59" s="20"/>
      <c r="BI59" s="20"/>
      <c r="BJ59" s="20"/>
    </row>
    <row r="60" spans="1:62" ht="25.5" customHeight="1" x14ac:dyDescent="0.2">
      <c r="A60" s="102">
        <v>53</v>
      </c>
      <c r="B60" s="103">
        <v>53</v>
      </c>
      <c r="C60" s="104" t="s">
        <v>142</v>
      </c>
      <c r="D60" s="104" t="s">
        <v>59</v>
      </c>
      <c r="E60" s="104" t="s">
        <v>60</v>
      </c>
      <c r="F60" s="104" t="s">
        <v>65</v>
      </c>
      <c r="G60" s="104" t="s">
        <v>78</v>
      </c>
      <c r="H60" s="105"/>
      <c r="I60" s="105" t="s">
        <v>70</v>
      </c>
      <c r="J60" s="106">
        <v>7</v>
      </c>
      <c r="K60" s="107">
        <v>40390</v>
      </c>
      <c r="L60" s="108">
        <v>0</v>
      </c>
      <c r="M60" s="109">
        <v>94300</v>
      </c>
      <c r="N60" s="109">
        <v>0</v>
      </c>
      <c r="O60" s="109">
        <v>0</v>
      </c>
      <c r="P60" s="109">
        <v>0</v>
      </c>
      <c r="Q60" s="109">
        <v>0</v>
      </c>
      <c r="R60" s="123">
        <v>1888</v>
      </c>
      <c r="S60" s="111">
        <v>28400</v>
      </c>
      <c r="T60" s="112">
        <v>64000</v>
      </c>
      <c r="U60" s="123">
        <v>0</v>
      </c>
      <c r="V60" s="123">
        <v>0</v>
      </c>
      <c r="W60" s="110">
        <v>0</v>
      </c>
      <c r="X60" s="111">
        <v>0</v>
      </c>
      <c r="Y60" s="113">
        <v>0</v>
      </c>
      <c r="Z60" s="114">
        <v>0</v>
      </c>
      <c r="AA60" s="115">
        <v>0</v>
      </c>
      <c r="AB60" s="109">
        <v>0</v>
      </c>
      <c r="AC60" s="122">
        <v>0</v>
      </c>
      <c r="AD60" s="123">
        <v>0</v>
      </c>
      <c r="AE60" s="123"/>
      <c r="AF60" s="123">
        <v>12</v>
      </c>
      <c r="AG60" s="117">
        <f t="shared" si="5"/>
        <v>0</v>
      </c>
      <c r="AH60" s="109">
        <v>0</v>
      </c>
      <c r="AI60" s="119">
        <v>0</v>
      </c>
      <c r="AJ60" s="109">
        <v>0</v>
      </c>
      <c r="AK60" s="118">
        <f t="shared" si="6"/>
        <v>0</v>
      </c>
      <c r="AL60" s="123"/>
      <c r="AM60" s="109"/>
      <c r="AN60" s="119">
        <f t="shared" si="2"/>
        <v>0</v>
      </c>
      <c r="AO60" s="109">
        <v>0</v>
      </c>
      <c r="AP60" s="109">
        <v>0</v>
      </c>
      <c r="AQ60" s="109">
        <v>0</v>
      </c>
      <c r="AR60" s="109">
        <v>0</v>
      </c>
      <c r="AS60" s="120">
        <f t="shared" si="7"/>
        <v>0</v>
      </c>
      <c r="AT60" s="121"/>
      <c r="AU60" s="119">
        <v>0</v>
      </c>
      <c r="AV60" s="109">
        <v>0</v>
      </c>
      <c r="AW60" s="109">
        <v>0</v>
      </c>
      <c r="AX60" s="109">
        <v>0</v>
      </c>
      <c r="AY60" s="119">
        <f t="shared" si="3"/>
        <v>0</v>
      </c>
      <c r="AZ60" s="117">
        <f t="shared" si="4"/>
        <v>0</v>
      </c>
      <c r="BA60" s="101"/>
      <c r="BB60" s="20"/>
      <c r="BC60" s="20"/>
      <c r="BD60" s="20"/>
      <c r="BE60" s="20"/>
      <c r="BF60" s="20"/>
      <c r="BG60" s="20"/>
      <c r="BH60" s="20"/>
      <c r="BI60" s="20"/>
      <c r="BJ60" s="20"/>
    </row>
    <row r="61" spans="1:62" ht="25.5" customHeight="1" x14ac:dyDescent="0.2">
      <c r="A61" s="102">
        <v>54</v>
      </c>
      <c r="B61" s="103">
        <v>54</v>
      </c>
      <c r="C61" s="104" t="s">
        <v>143</v>
      </c>
      <c r="D61" s="104" t="s">
        <v>59</v>
      </c>
      <c r="E61" s="104" t="s">
        <v>60</v>
      </c>
      <c r="F61" s="104" t="s">
        <v>65</v>
      </c>
      <c r="G61" s="104" t="s">
        <v>66</v>
      </c>
      <c r="H61" s="105"/>
      <c r="I61" s="105" t="s">
        <v>70</v>
      </c>
      <c r="J61" s="106">
        <v>14</v>
      </c>
      <c r="K61" s="107">
        <v>40663</v>
      </c>
      <c r="L61" s="108">
        <v>0</v>
      </c>
      <c r="M61" s="109">
        <v>470260</v>
      </c>
      <c r="N61" s="109">
        <v>0</v>
      </c>
      <c r="O61" s="109">
        <v>0</v>
      </c>
      <c r="P61" s="109">
        <v>0</v>
      </c>
      <c r="Q61" s="109">
        <v>0</v>
      </c>
      <c r="R61" s="123">
        <v>2353.2999999999997</v>
      </c>
      <c r="S61" s="111">
        <v>350500</v>
      </c>
      <c r="T61" s="112">
        <v>55000</v>
      </c>
      <c r="U61" s="123">
        <v>23513.000000000004</v>
      </c>
      <c r="V61" s="123">
        <v>0</v>
      </c>
      <c r="W61" s="110">
        <v>0</v>
      </c>
      <c r="X61" s="111">
        <v>14390.3</v>
      </c>
      <c r="Y61" s="113">
        <v>24495.5</v>
      </c>
      <c r="Z61" s="114">
        <v>0</v>
      </c>
      <c r="AA61" s="115">
        <v>0</v>
      </c>
      <c r="AB61" s="109">
        <v>0</v>
      </c>
      <c r="AC61" s="122">
        <v>0</v>
      </c>
      <c r="AD61" s="123">
        <v>0</v>
      </c>
      <c r="AE61" s="123"/>
      <c r="AF61" s="123">
        <v>7.9000000000232831</v>
      </c>
      <c r="AG61" s="117">
        <f t="shared" si="5"/>
        <v>0</v>
      </c>
      <c r="AH61" s="109">
        <v>0</v>
      </c>
      <c r="AI61" s="119">
        <v>0</v>
      </c>
      <c r="AJ61" s="109">
        <v>0</v>
      </c>
      <c r="AK61" s="118">
        <f t="shared" si="6"/>
        <v>0</v>
      </c>
      <c r="AL61" s="123"/>
      <c r="AM61" s="109"/>
      <c r="AN61" s="119">
        <f t="shared" si="2"/>
        <v>23513.000000000004</v>
      </c>
      <c r="AO61" s="109">
        <v>0</v>
      </c>
      <c r="AP61" s="109">
        <v>0</v>
      </c>
      <c r="AQ61" s="109">
        <v>0</v>
      </c>
      <c r="AR61" s="109">
        <v>0</v>
      </c>
      <c r="AS61" s="120">
        <f t="shared" si="7"/>
        <v>23513.000000000004</v>
      </c>
      <c r="AT61" s="121"/>
      <c r="AU61" s="119">
        <v>0</v>
      </c>
      <c r="AV61" s="109">
        <v>0</v>
      </c>
      <c r="AW61" s="109">
        <v>0</v>
      </c>
      <c r="AX61" s="109">
        <v>0</v>
      </c>
      <c r="AY61" s="119">
        <f t="shared" si="3"/>
        <v>0</v>
      </c>
      <c r="AZ61" s="117">
        <f t="shared" si="4"/>
        <v>0</v>
      </c>
      <c r="BA61" s="101"/>
      <c r="BB61" s="20"/>
      <c r="BC61" s="20"/>
      <c r="BD61" s="20"/>
      <c r="BE61" s="20"/>
      <c r="BF61" s="20"/>
      <c r="BG61" s="20"/>
      <c r="BH61" s="20"/>
      <c r="BI61" s="20"/>
      <c r="BJ61" s="20"/>
    </row>
    <row r="62" spans="1:62" ht="25.5" customHeight="1" x14ac:dyDescent="0.2">
      <c r="A62" s="102">
        <v>55</v>
      </c>
      <c r="B62" s="103">
        <v>55</v>
      </c>
      <c r="C62" s="104" t="s">
        <v>144</v>
      </c>
      <c r="D62" s="104" t="s">
        <v>59</v>
      </c>
      <c r="E62" s="104" t="s">
        <v>60</v>
      </c>
      <c r="F62" s="104" t="s">
        <v>65</v>
      </c>
      <c r="G62" s="104" t="s">
        <v>78</v>
      </c>
      <c r="H62" s="105"/>
      <c r="I62" s="105" t="s">
        <v>70</v>
      </c>
      <c r="J62" s="106">
        <v>4</v>
      </c>
      <c r="K62" s="107">
        <v>40329</v>
      </c>
      <c r="L62" s="108">
        <v>0</v>
      </c>
      <c r="M62" s="109">
        <v>35000</v>
      </c>
      <c r="N62" s="109">
        <v>0</v>
      </c>
      <c r="O62" s="109">
        <v>0</v>
      </c>
      <c r="P62" s="109">
        <v>0</v>
      </c>
      <c r="Q62" s="109">
        <v>0</v>
      </c>
      <c r="R62" s="123">
        <v>701.6</v>
      </c>
      <c r="S62" s="111">
        <v>8500</v>
      </c>
      <c r="T62" s="112">
        <v>16500</v>
      </c>
      <c r="U62" s="123">
        <v>0</v>
      </c>
      <c r="V62" s="123">
        <v>0</v>
      </c>
      <c r="W62" s="110">
        <v>0</v>
      </c>
      <c r="X62" s="111">
        <v>0</v>
      </c>
      <c r="Y62" s="113">
        <v>0</v>
      </c>
      <c r="Z62" s="114">
        <v>0</v>
      </c>
      <c r="AA62" s="115">
        <v>0</v>
      </c>
      <c r="AB62" s="109">
        <v>0</v>
      </c>
      <c r="AC62" s="122">
        <v>0</v>
      </c>
      <c r="AD62" s="123">
        <v>0</v>
      </c>
      <c r="AE62" s="123"/>
      <c r="AF62" s="123">
        <v>0</v>
      </c>
      <c r="AG62" s="117">
        <f t="shared" si="5"/>
        <v>9298.4000000000015</v>
      </c>
      <c r="AH62" s="109">
        <v>0</v>
      </c>
      <c r="AI62" s="119">
        <v>0</v>
      </c>
      <c r="AJ62" s="109">
        <v>0</v>
      </c>
      <c r="AK62" s="118">
        <f t="shared" si="6"/>
        <v>9298.4000000000015</v>
      </c>
      <c r="AL62" s="123"/>
      <c r="AM62" s="109"/>
      <c r="AN62" s="119">
        <f t="shared" si="2"/>
        <v>0</v>
      </c>
      <c r="AO62" s="109">
        <v>0</v>
      </c>
      <c r="AP62" s="109">
        <v>0</v>
      </c>
      <c r="AQ62" s="109">
        <v>0</v>
      </c>
      <c r="AR62" s="109">
        <v>0</v>
      </c>
      <c r="AS62" s="120">
        <f t="shared" si="7"/>
        <v>0</v>
      </c>
      <c r="AT62" s="121"/>
      <c r="AU62" s="119">
        <v>9298.4000000000015</v>
      </c>
      <c r="AV62" s="109">
        <v>0</v>
      </c>
      <c r="AW62" s="109">
        <v>0</v>
      </c>
      <c r="AX62" s="109">
        <v>0</v>
      </c>
      <c r="AY62" s="119">
        <f t="shared" si="3"/>
        <v>9298.4000000000015</v>
      </c>
      <c r="AZ62" s="117">
        <f t="shared" si="4"/>
        <v>9298.4000000000015</v>
      </c>
      <c r="BA62" s="101"/>
      <c r="BB62" s="20"/>
      <c r="BC62" s="20"/>
      <c r="BD62" s="20"/>
      <c r="BE62" s="20"/>
      <c r="BF62" s="20"/>
      <c r="BG62" s="20"/>
      <c r="BH62" s="20"/>
      <c r="BI62" s="20"/>
      <c r="BJ62" s="20"/>
    </row>
    <row r="63" spans="1:62" ht="25.5" customHeight="1" x14ac:dyDescent="0.2">
      <c r="A63" s="102">
        <v>56</v>
      </c>
      <c r="B63" s="103">
        <v>56</v>
      </c>
      <c r="C63" s="104" t="s">
        <v>145</v>
      </c>
      <c r="D63" s="104" t="s">
        <v>59</v>
      </c>
      <c r="E63" s="104" t="s">
        <v>60</v>
      </c>
      <c r="F63" s="104" t="s">
        <v>65</v>
      </c>
      <c r="G63" s="104" t="s">
        <v>80</v>
      </c>
      <c r="H63" s="105"/>
      <c r="I63" s="105" t="s">
        <v>70</v>
      </c>
      <c r="J63" s="106">
        <v>3</v>
      </c>
      <c r="K63" s="107">
        <v>40298</v>
      </c>
      <c r="L63" s="108">
        <v>0</v>
      </c>
      <c r="M63" s="109">
        <v>10013</v>
      </c>
      <c r="N63" s="109">
        <v>0</v>
      </c>
      <c r="O63" s="109">
        <v>0</v>
      </c>
      <c r="P63" s="109">
        <v>0</v>
      </c>
      <c r="Q63" s="109">
        <v>0</v>
      </c>
      <c r="R63" s="123">
        <v>201.46</v>
      </c>
      <c r="S63" s="111">
        <v>9811.5400000000009</v>
      </c>
      <c r="T63" s="112">
        <v>0</v>
      </c>
      <c r="U63" s="123">
        <v>0</v>
      </c>
      <c r="V63" s="123">
        <v>0</v>
      </c>
      <c r="W63" s="110">
        <v>0</v>
      </c>
      <c r="X63" s="111">
        <v>0</v>
      </c>
      <c r="Y63" s="113">
        <v>0</v>
      </c>
      <c r="Z63" s="114">
        <v>0</v>
      </c>
      <c r="AA63" s="115">
        <v>0</v>
      </c>
      <c r="AB63" s="109">
        <v>0</v>
      </c>
      <c r="AC63" s="122">
        <v>0</v>
      </c>
      <c r="AD63" s="123">
        <v>0</v>
      </c>
      <c r="AE63" s="123"/>
      <c r="AF63" s="123">
        <v>0</v>
      </c>
      <c r="AG63" s="117">
        <f t="shared" si="5"/>
        <v>0</v>
      </c>
      <c r="AH63" s="109">
        <v>0</v>
      </c>
      <c r="AI63" s="119">
        <v>0</v>
      </c>
      <c r="AJ63" s="109">
        <v>0</v>
      </c>
      <c r="AK63" s="118">
        <f t="shared" si="6"/>
        <v>0</v>
      </c>
      <c r="AL63" s="123"/>
      <c r="AM63" s="109"/>
      <c r="AN63" s="119">
        <f t="shared" si="2"/>
        <v>0</v>
      </c>
      <c r="AO63" s="109">
        <v>0</v>
      </c>
      <c r="AP63" s="109">
        <v>0</v>
      </c>
      <c r="AQ63" s="109">
        <v>0</v>
      </c>
      <c r="AR63" s="109">
        <v>0</v>
      </c>
      <c r="AS63" s="120">
        <f t="shared" si="7"/>
        <v>0</v>
      </c>
      <c r="AT63" s="121"/>
      <c r="AU63" s="119">
        <v>0</v>
      </c>
      <c r="AV63" s="109">
        <v>0</v>
      </c>
      <c r="AW63" s="109">
        <v>0</v>
      </c>
      <c r="AX63" s="109">
        <v>0</v>
      </c>
      <c r="AY63" s="119">
        <f t="shared" si="3"/>
        <v>0</v>
      </c>
      <c r="AZ63" s="117">
        <f t="shared" si="4"/>
        <v>0</v>
      </c>
      <c r="BA63" s="101"/>
      <c r="BB63" s="20"/>
      <c r="BC63" s="20"/>
      <c r="BD63" s="20"/>
      <c r="BE63" s="20"/>
      <c r="BF63" s="20"/>
      <c r="BG63" s="20"/>
      <c r="BH63" s="20"/>
      <c r="BI63" s="20"/>
      <c r="BJ63" s="20"/>
    </row>
    <row r="64" spans="1:62" ht="25.5" customHeight="1" x14ac:dyDescent="0.2">
      <c r="A64" s="102">
        <v>57</v>
      </c>
      <c r="B64" s="103">
        <v>57</v>
      </c>
      <c r="C64" s="104" t="s">
        <v>146</v>
      </c>
      <c r="D64" s="104" t="s">
        <v>59</v>
      </c>
      <c r="E64" s="104" t="s">
        <v>60</v>
      </c>
      <c r="F64" s="104" t="s">
        <v>61</v>
      </c>
      <c r="G64" s="104" t="s">
        <v>62</v>
      </c>
      <c r="H64" s="105"/>
      <c r="I64" s="105" t="s">
        <v>70</v>
      </c>
      <c r="J64" s="106">
        <v>3</v>
      </c>
      <c r="K64" s="107">
        <v>40298</v>
      </c>
      <c r="L64" s="108">
        <v>0</v>
      </c>
      <c r="M64" s="109">
        <v>19140</v>
      </c>
      <c r="N64" s="109">
        <v>0</v>
      </c>
      <c r="O64" s="109">
        <v>0</v>
      </c>
      <c r="P64" s="109">
        <v>0</v>
      </c>
      <c r="Q64" s="109">
        <v>0</v>
      </c>
      <c r="R64" s="110">
        <v>384.00000000000006</v>
      </c>
      <c r="S64" s="111">
        <v>18756</v>
      </c>
      <c r="T64" s="112">
        <v>0</v>
      </c>
      <c r="U64" s="110">
        <v>0</v>
      </c>
      <c r="V64" s="110">
        <v>0</v>
      </c>
      <c r="W64" s="110">
        <v>0</v>
      </c>
      <c r="X64" s="111">
        <v>0</v>
      </c>
      <c r="Y64" s="113">
        <v>0</v>
      </c>
      <c r="Z64" s="114">
        <v>0</v>
      </c>
      <c r="AA64" s="115">
        <v>0</v>
      </c>
      <c r="AB64" s="109">
        <v>0</v>
      </c>
      <c r="AC64" s="116">
        <v>0</v>
      </c>
      <c r="AD64" s="109">
        <v>0</v>
      </c>
      <c r="AE64" s="109"/>
      <c r="AF64" s="109">
        <v>0</v>
      </c>
      <c r="AG64" s="117">
        <f t="shared" si="5"/>
        <v>0</v>
      </c>
      <c r="AH64" s="109">
        <v>0</v>
      </c>
      <c r="AI64" s="109">
        <v>0</v>
      </c>
      <c r="AJ64" s="109">
        <v>0</v>
      </c>
      <c r="AK64" s="118">
        <f t="shared" si="6"/>
        <v>0</v>
      </c>
      <c r="AL64" s="109"/>
      <c r="AM64" s="109"/>
      <c r="AN64" s="119">
        <f t="shared" si="2"/>
        <v>0</v>
      </c>
      <c r="AO64" s="109">
        <v>0</v>
      </c>
      <c r="AP64" s="109">
        <v>0</v>
      </c>
      <c r="AQ64" s="109">
        <v>0</v>
      </c>
      <c r="AR64" s="109">
        <v>0</v>
      </c>
      <c r="AS64" s="120">
        <f t="shared" si="7"/>
        <v>0</v>
      </c>
      <c r="AT64" s="121"/>
      <c r="AU64" s="119">
        <v>0</v>
      </c>
      <c r="AV64" s="109">
        <v>0</v>
      </c>
      <c r="AW64" s="109">
        <v>0</v>
      </c>
      <c r="AX64" s="109">
        <v>0</v>
      </c>
      <c r="AY64" s="119">
        <f t="shared" si="3"/>
        <v>0</v>
      </c>
      <c r="AZ64" s="117">
        <f t="shared" si="4"/>
        <v>0</v>
      </c>
      <c r="BA64" s="101"/>
      <c r="BB64" s="20"/>
      <c r="BC64" s="20"/>
      <c r="BD64" s="20"/>
      <c r="BE64" s="20"/>
      <c r="BF64" s="20"/>
      <c r="BG64" s="20"/>
      <c r="BH64" s="20"/>
      <c r="BI64" s="20"/>
      <c r="BJ64" s="20"/>
    </row>
    <row r="65" spans="1:62" ht="25.5" customHeight="1" x14ac:dyDescent="0.2">
      <c r="A65" s="102">
        <v>58</v>
      </c>
      <c r="B65" s="103">
        <v>58</v>
      </c>
      <c r="C65" s="104" t="s">
        <v>147</v>
      </c>
      <c r="D65" s="104" t="s">
        <v>59</v>
      </c>
      <c r="E65" s="104" t="s">
        <v>60</v>
      </c>
      <c r="F65" s="104" t="s">
        <v>61</v>
      </c>
      <c r="G65" s="104" t="s">
        <v>116</v>
      </c>
      <c r="H65" s="105"/>
      <c r="I65" s="105" t="s">
        <v>70</v>
      </c>
      <c r="J65" s="106">
        <v>4</v>
      </c>
      <c r="K65" s="107">
        <v>40329</v>
      </c>
      <c r="L65" s="108">
        <v>0</v>
      </c>
      <c r="M65" s="109">
        <v>29460</v>
      </c>
      <c r="N65" s="109">
        <v>0</v>
      </c>
      <c r="O65" s="109">
        <v>0</v>
      </c>
      <c r="P65" s="109">
        <v>0</v>
      </c>
      <c r="Q65" s="109">
        <v>0</v>
      </c>
      <c r="R65" s="123">
        <v>590.80000000000007</v>
      </c>
      <c r="S65" s="111">
        <v>18769.2</v>
      </c>
      <c r="T65" s="112">
        <v>10000</v>
      </c>
      <c r="U65" s="123">
        <v>0</v>
      </c>
      <c r="V65" s="123">
        <v>0</v>
      </c>
      <c r="W65" s="110">
        <v>0</v>
      </c>
      <c r="X65" s="111">
        <v>0</v>
      </c>
      <c r="Y65" s="113">
        <v>100</v>
      </c>
      <c r="Z65" s="114">
        <v>0</v>
      </c>
      <c r="AA65" s="115">
        <v>0</v>
      </c>
      <c r="AB65" s="109">
        <v>0</v>
      </c>
      <c r="AC65" s="122">
        <v>0</v>
      </c>
      <c r="AD65" s="123">
        <v>0</v>
      </c>
      <c r="AE65" s="123"/>
      <c r="AF65" s="123">
        <v>0</v>
      </c>
      <c r="AG65" s="117">
        <f t="shared" si="5"/>
        <v>0</v>
      </c>
      <c r="AH65" s="109">
        <v>0</v>
      </c>
      <c r="AI65" s="119">
        <v>0</v>
      </c>
      <c r="AJ65" s="109">
        <v>0</v>
      </c>
      <c r="AK65" s="118">
        <f t="shared" si="6"/>
        <v>0</v>
      </c>
      <c r="AL65" s="123"/>
      <c r="AM65" s="109"/>
      <c r="AN65" s="119">
        <f t="shared" si="2"/>
        <v>0</v>
      </c>
      <c r="AO65" s="109">
        <v>0</v>
      </c>
      <c r="AP65" s="109">
        <v>0</v>
      </c>
      <c r="AQ65" s="109">
        <v>0</v>
      </c>
      <c r="AR65" s="109">
        <v>0</v>
      </c>
      <c r="AS65" s="120">
        <f t="shared" si="7"/>
        <v>0</v>
      </c>
      <c r="AT65" s="121"/>
      <c r="AU65" s="119">
        <v>0</v>
      </c>
      <c r="AV65" s="109">
        <v>0</v>
      </c>
      <c r="AW65" s="109">
        <v>0</v>
      </c>
      <c r="AX65" s="109">
        <v>0</v>
      </c>
      <c r="AY65" s="119">
        <f t="shared" si="3"/>
        <v>0</v>
      </c>
      <c r="AZ65" s="117">
        <f t="shared" si="4"/>
        <v>0</v>
      </c>
      <c r="BA65" s="101"/>
      <c r="BB65" s="20"/>
      <c r="BC65" s="20"/>
      <c r="BD65" s="20"/>
      <c r="BE65" s="20"/>
      <c r="BF65" s="20"/>
      <c r="BG65" s="20"/>
      <c r="BH65" s="20"/>
      <c r="BI65" s="20"/>
      <c r="BJ65" s="20"/>
    </row>
    <row r="66" spans="1:62" ht="25.5" customHeight="1" x14ac:dyDescent="0.2">
      <c r="A66" s="102">
        <v>59</v>
      </c>
      <c r="B66" s="103">
        <v>59</v>
      </c>
      <c r="C66" s="104" t="s">
        <v>148</v>
      </c>
      <c r="D66" s="104" t="s">
        <v>59</v>
      </c>
      <c r="E66" s="104" t="s">
        <v>60</v>
      </c>
      <c r="F66" s="104" t="s">
        <v>65</v>
      </c>
      <c r="G66" s="104" t="s">
        <v>72</v>
      </c>
      <c r="H66" s="105"/>
      <c r="I66" s="105" t="s">
        <v>70</v>
      </c>
      <c r="J66" s="106">
        <v>2</v>
      </c>
      <c r="K66" s="107">
        <v>40268</v>
      </c>
      <c r="L66" s="108">
        <v>0</v>
      </c>
      <c r="M66" s="109">
        <v>2425</v>
      </c>
      <c r="N66" s="109">
        <v>0</v>
      </c>
      <c r="O66" s="109">
        <v>0</v>
      </c>
      <c r="P66" s="109">
        <v>0</v>
      </c>
      <c r="Q66" s="109">
        <v>0</v>
      </c>
      <c r="R66" s="123">
        <v>49.3</v>
      </c>
      <c r="S66" s="111">
        <v>2375.6999999999998</v>
      </c>
      <c r="T66" s="112">
        <v>0</v>
      </c>
      <c r="U66" s="123">
        <v>0</v>
      </c>
      <c r="V66" s="123">
        <v>0</v>
      </c>
      <c r="W66" s="110">
        <v>0</v>
      </c>
      <c r="X66" s="111">
        <v>0</v>
      </c>
      <c r="Y66" s="113">
        <v>0</v>
      </c>
      <c r="Z66" s="114">
        <v>0</v>
      </c>
      <c r="AA66" s="115">
        <v>0</v>
      </c>
      <c r="AB66" s="109">
        <v>0</v>
      </c>
      <c r="AC66" s="122">
        <v>0</v>
      </c>
      <c r="AD66" s="123">
        <v>0</v>
      </c>
      <c r="AE66" s="123"/>
      <c r="AF66" s="123">
        <v>0</v>
      </c>
      <c r="AG66" s="117">
        <f t="shared" si="5"/>
        <v>0</v>
      </c>
      <c r="AH66" s="109">
        <v>0</v>
      </c>
      <c r="AI66" s="119">
        <v>0</v>
      </c>
      <c r="AJ66" s="109">
        <v>0</v>
      </c>
      <c r="AK66" s="118">
        <f t="shared" si="6"/>
        <v>0</v>
      </c>
      <c r="AL66" s="123"/>
      <c r="AM66" s="109"/>
      <c r="AN66" s="119">
        <f t="shared" si="2"/>
        <v>0</v>
      </c>
      <c r="AO66" s="109">
        <v>0</v>
      </c>
      <c r="AP66" s="109">
        <v>0</v>
      </c>
      <c r="AQ66" s="109">
        <v>0</v>
      </c>
      <c r="AR66" s="109">
        <v>0</v>
      </c>
      <c r="AS66" s="120">
        <f t="shared" si="7"/>
        <v>0</v>
      </c>
      <c r="AT66" s="121"/>
      <c r="AU66" s="119">
        <v>0</v>
      </c>
      <c r="AV66" s="109">
        <v>0</v>
      </c>
      <c r="AW66" s="109">
        <v>0</v>
      </c>
      <c r="AX66" s="109">
        <v>0</v>
      </c>
      <c r="AY66" s="119">
        <f t="shared" si="3"/>
        <v>0</v>
      </c>
      <c r="AZ66" s="117">
        <f t="shared" si="4"/>
        <v>0</v>
      </c>
      <c r="BA66" s="101"/>
      <c r="BB66" s="20"/>
      <c r="BC66" s="20"/>
      <c r="BD66" s="20"/>
      <c r="BE66" s="20"/>
      <c r="BF66" s="20"/>
      <c r="BG66" s="20"/>
      <c r="BH66" s="20"/>
      <c r="BI66" s="20"/>
      <c r="BJ66" s="20"/>
    </row>
    <row r="67" spans="1:62" ht="25.5" customHeight="1" x14ac:dyDescent="0.2">
      <c r="A67" s="102">
        <v>60</v>
      </c>
      <c r="B67" s="103">
        <v>60</v>
      </c>
      <c r="C67" s="104" t="s">
        <v>149</v>
      </c>
      <c r="D67" s="104" t="s">
        <v>59</v>
      </c>
      <c r="E67" s="104" t="s">
        <v>60</v>
      </c>
      <c r="F67" s="104" t="s">
        <v>65</v>
      </c>
      <c r="G67" s="104" t="s">
        <v>76</v>
      </c>
      <c r="H67" s="105"/>
      <c r="I67" s="105" t="s">
        <v>70</v>
      </c>
      <c r="J67" s="106">
        <v>4</v>
      </c>
      <c r="K67" s="107">
        <v>40329</v>
      </c>
      <c r="L67" s="108">
        <v>0</v>
      </c>
      <c r="M67" s="109">
        <v>127750</v>
      </c>
      <c r="N67" s="109">
        <v>0</v>
      </c>
      <c r="O67" s="109">
        <v>0</v>
      </c>
      <c r="P67" s="109">
        <v>0</v>
      </c>
      <c r="Q67" s="109">
        <v>0</v>
      </c>
      <c r="R67" s="110">
        <v>2556.6</v>
      </c>
      <c r="S67" s="111">
        <v>41193.4</v>
      </c>
      <c r="T67" s="112">
        <v>84000</v>
      </c>
      <c r="U67" s="110">
        <v>0</v>
      </c>
      <c r="V67" s="110">
        <v>0</v>
      </c>
      <c r="W67" s="110">
        <v>0</v>
      </c>
      <c r="X67" s="111">
        <v>0</v>
      </c>
      <c r="Y67" s="113">
        <v>0</v>
      </c>
      <c r="Z67" s="114">
        <v>0</v>
      </c>
      <c r="AA67" s="115">
        <v>0</v>
      </c>
      <c r="AB67" s="109">
        <v>0</v>
      </c>
      <c r="AC67" s="116">
        <v>0</v>
      </c>
      <c r="AD67" s="109">
        <v>0</v>
      </c>
      <c r="AE67" s="109"/>
      <c r="AF67" s="109">
        <v>0</v>
      </c>
      <c r="AG67" s="117">
        <f t="shared" si="5"/>
        <v>0</v>
      </c>
      <c r="AH67" s="109">
        <v>0</v>
      </c>
      <c r="AI67" s="109">
        <v>0</v>
      </c>
      <c r="AJ67" s="109">
        <v>0</v>
      </c>
      <c r="AK67" s="118">
        <f t="shared" si="6"/>
        <v>0</v>
      </c>
      <c r="AL67" s="109"/>
      <c r="AM67" s="109"/>
      <c r="AN67" s="119">
        <f t="shared" si="2"/>
        <v>0</v>
      </c>
      <c r="AO67" s="109">
        <v>0</v>
      </c>
      <c r="AP67" s="109">
        <v>0</v>
      </c>
      <c r="AQ67" s="109">
        <v>0</v>
      </c>
      <c r="AR67" s="109">
        <v>0</v>
      </c>
      <c r="AS67" s="120">
        <f t="shared" si="7"/>
        <v>0</v>
      </c>
      <c r="AT67" s="121"/>
      <c r="AU67" s="119">
        <v>0</v>
      </c>
      <c r="AV67" s="109">
        <v>0</v>
      </c>
      <c r="AW67" s="109">
        <v>0</v>
      </c>
      <c r="AX67" s="109">
        <v>0</v>
      </c>
      <c r="AY67" s="119">
        <f t="shared" si="3"/>
        <v>0</v>
      </c>
      <c r="AZ67" s="117">
        <f t="shared" si="4"/>
        <v>0</v>
      </c>
      <c r="BA67" s="101"/>
      <c r="BB67" s="20"/>
      <c r="BC67" s="20"/>
      <c r="BD67" s="20"/>
      <c r="BE67" s="20"/>
      <c r="BF67" s="20"/>
      <c r="BG67" s="20"/>
      <c r="BH67" s="20"/>
      <c r="BI67" s="20"/>
      <c r="BJ67" s="20"/>
    </row>
    <row r="68" spans="1:62" ht="25.5" customHeight="1" x14ac:dyDescent="0.2">
      <c r="A68" s="102">
        <v>61</v>
      </c>
      <c r="B68" s="103">
        <v>61</v>
      </c>
      <c r="C68" s="104" t="s">
        <v>150</v>
      </c>
      <c r="D68" s="104" t="s">
        <v>59</v>
      </c>
      <c r="E68" s="104" t="s">
        <v>60</v>
      </c>
      <c r="F68" s="104" t="s">
        <v>65</v>
      </c>
      <c r="G68" s="104" t="s">
        <v>80</v>
      </c>
      <c r="H68" s="105"/>
      <c r="I68" s="105" t="s">
        <v>70</v>
      </c>
      <c r="J68" s="106">
        <v>1</v>
      </c>
      <c r="K68" s="107">
        <v>40237</v>
      </c>
      <c r="L68" s="108">
        <v>0</v>
      </c>
      <c r="M68" s="109">
        <v>2600</v>
      </c>
      <c r="N68" s="109">
        <v>0</v>
      </c>
      <c r="O68" s="109">
        <v>0</v>
      </c>
      <c r="P68" s="109">
        <v>0</v>
      </c>
      <c r="Q68" s="109">
        <v>0</v>
      </c>
      <c r="R68" s="123">
        <v>52.4</v>
      </c>
      <c r="S68" s="111">
        <v>2500</v>
      </c>
      <c r="T68" s="112">
        <v>0</v>
      </c>
      <c r="U68" s="123">
        <v>0</v>
      </c>
      <c r="V68" s="123">
        <v>0</v>
      </c>
      <c r="W68" s="110">
        <v>0</v>
      </c>
      <c r="X68" s="111">
        <v>0</v>
      </c>
      <c r="Y68" s="113">
        <v>0</v>
      </c>
      <c r="Z68" s="114">
        <v>0</v>
      </c>
      <c r="AA68" s="115">
        <v>0</v>
      </c>
      <c r="AB68" s="109">
        <v>0</v>
      </c>
      <c r="AC68" s="122">
        <v>0</v>
      </c>
      <c r="AD68" s="123">
        <v>0</v>
      </c>
      <c r="AE68" s="123"/>
      <c r="AF68" s="123">
        <v>47.599999999999909</v>
      </c>
      <c r="AG68" s="117">
        <f t="shared" si="5"/>
        <v>0</v>
      </c>
      <c r="AH68" s="109">
        <v>0</v>
      </c>
      <c r="AI68" s="119">
        <v>0</v>
      </c>
      <c r="AJ68" s="109">
        <v>0</v>
      </c>
      <c r="AK68" s="118">
        <f t="shared" si="6"/>
        <v>0</v>
      </c>
      <c r="AL68" s="123"/>
      <c r="AM68" s="109"/>
      <c r="AN68" s="119">
        <f t="shared" si="2"/>
        <v>0</v>
      </c>
      <c r="AO68" s="109">
        <v>0</v>
      </c>
      <c r="AP68" s="109">
        <v>0</v>
      </c>
      <c r="AQ68" s="109">
        <v>0</v>
      </c>
      <c r="AR68" s="109">
        <v>0</v>
      </c>
      <c r="AS68" s="120">
        <f t="shared" si="7"/>
        <v>0</v>
      </c>
      <c r="AT68" s="121"/>
      <c r="AU68" s="119">
        <v>0</v>
      </c>
      <c r="AV68" s="109">
        <v>0</v>
      </c>
      <c r="AW68" s="109">
        <v>0</v>
      </c>
      <c r="AX68" s="109">
        <v>0</v>
      </c>
      <c r="AY68" s="119">
        <f t="shared" si="3"/>
        <v>0</v>
      </c>
      <c r="AZ68" s="117">
        <f t="shared" si="4"/>
        <v>0</v>
      </c>
      <c r="BA68" s="101" t="s">
        <v>151</v>
      </c>
      <c r="BB68" s="20"/>
      <c r="BC68" s="20"/>
      <c r="BD68" s="20"/>
      <c r="BE68" s="20"/>
      <c r="BF68" s="20"/>
      <c r="BG68" s="20"/>
      <c r="BH68" s="20"/>
      <c r="BI68" s="20"/>
      <c r="BJ68" s="20"/>
    </row>
    <row r="69" spans="1:62" ht="25.5" customHeight="1" x14ac:dyDescent="0.2">
      <c r="A69" s="102">
        <v>62</v>
      </c>
      <c r="B69" s="103">
        <v>62</v>
      </c>
      <c r="C69" s="104" t="s">
        <v>152</v>
      </c>
      <c r="D69" s="104" t="s">
        <v>59</v>
      </c>
      <c r="E69" s="104" t="s">
        <v>60</v>
      </c>
      <c r="F69" s="104" t="s">
        <v>65</v>
      </c>
      <c r="G69" s="104" t="s">
        <v>66</v>
      </c>
      <c r="H69" s="105"/>
      <c r="I69" s="105" t="s">
        <v>67</v>
      </c>
      <c r="J69" s="106">
        <v>24</v>
      </c>
      <c r="K69" s="107">
        <v>41729</v>
      </c>
      <c r="L69" s="108">
        <v>0</v>
      </c>
      <c r="M69" s="109">
        <v>1601736.15</v>
      </c>
      <c r="N69" s="109">
        <v>0</v>
      </c>
      <c r="O69" s="109">
        <v>0</v>
      </c>
      <c r="P69" s="109">
        <v>0</v>
      </c>
      <c r="Q69" s="109">
        <v>0</v>
      </c>
      <c r="R69" s="123">
        <v>8010.2807499999999</v>
      </c>
      <c r="S69" s="111">
        <v>1080000</v>
      </c>
      <c r="T69" s="112">
        <v>230000</v>
      </c>
      <c r="U69" s="123">
        <v>80086.807500000024</v>
      </c>
      <c r="V69" s="123">
        <v>0</v>
      </c>
      <c r="W69" s="110">
        <v>0</v>
      </c>
      <c r="X69" s="111">
        <v>50576.999999999993</v>
      </c>
      <c r="Y69" s="113">
        <v>150412.08000000002</v>
      </c>
      <c r="Z69" s="114">
        <v>0</v>
      </c>
      <c r="AA69" s="115">
        <v>0</v>
      </c>
      <c r="AB69" s="109">
        <v>0</v>
      </c>
      <c r="AC69" s="122">
        <v>2500</v>
      </c>
      <c r="AD69" s="123">
        <v>0</v>
      </c>
      <c r="AE69" s="123"/>
      <c r="AF69" s="123">
        <v>149.98174999980256</v>
      </c>
      <c r="AG69" s="117">
        <f t="shared" si="5"/>
        <v>0</v>
      </c>
      <c r="AH69" s="109">
        <v>0</v>
      </c>
      <c r="AI69" s="119">
        <v>0</v>
      </c>
      <c r="AJ69" s="109">
        <v>0</v>
      </c>
      <c r="AK69" s="118">
        <f t="shared" si="6"/>
        <v>0</v>
      </c>
      <c r="AL69" s="123"/>
      <c r="AM69" s="109"/>
      <c r="AN69" s="119">
        <f t="shared" si="2"/>
        <v>80086.807500000024</v>
      </c>
      <c r="AO69" s="109">
        <v>40086.81</v>
      </c>
      <c r="AP69" s="109">
        <v>40000</v>
      </c>
      <c r="AQ69" s="109">
        <v>0</v>
      </c>
      <c r="AR69" s="109">
        <v>0</v>
      </c>
      <c r="AS69" s="120">
        <f t="shared" si="7"/>
        <v>-2.499999973224476E-3</v>
      </c>
      <c r="AT69" s="121"/>
      <c r="AU69" s="119">
        <v>0</v>
      </c>
      <c r="AV69" s="109">
        <v>0</v>
      </c>
      <c r="AW69" s="109">
        <v>0</v>
      </c>
      <c r="AX69" s="109">
        <v>0</v>
      </c>
      <c r="AY69" s="119">
        <f t="shared" si="3"/>
        <v>0</v>
      </c>
      <c r="AZ69" s="117">
        <f t="shared" si="4"/>
        <v>0</v>
      </c>
      <c r="BA69" s="101"/>
      <c r="BB69" s="20"/>
      <c r="BC69" s="20"/>
      <c r="BD69" s="20"/>
      <c r="BE69" s="20"/>
      <c r="BF69" s="20"/>
      <c r="BG69" s="20"/>
      <c r="BH69" s="20"/>
      <c r="BI69" s="20"/>
      <c r="BJ69" s="20"/>
    </row>
    <row r="70" spans="1:62" ht="25.5" customHeight="1" x14ac:dyDescent="0.2">
      <c r="A70" s="102">
        <v>63</v>
      </c>
      <c r="B70" s="103">
        <v>63</v>
      </c>
      <c r="C70" s="104" t="s">
        <v>153</v>
      </c>
      <c r="D70" s="104" t="s">
        <v>59</v>
      </c>
      <c r="E70" s="104" t="s">
        <v>60</v>
      </c>
      <c r="F70" s="104" t="s">
        <v>65</v>
      </c>
      <c r="G70" s="104" t="s">
        <v>95</v>
      </c>
      <c r="H70" s="105"/>
      <c r="I70" s="105" t="s">
        <v>70</v>
      </c>
      <c r="J70" s="106">
        <v>10</v>
      </c>
      <c r="K70" s="107">
        <v>40694</v>
      </c>
      <c r="L70" s="108">
        <v>0</v>
      </c>
      <c r="M70" s="109">
        <v>1070877.17</v>
      </c>
      <c r="N70" s="109">
        <v>0</v>
      </c>
      <c r="O70" s="109">
        <v>0</v>
      </c>
      <c r="P70" s="109">
        <v>0</v>
      </c>
      <c r="Q70" s="109">
        <v>0</v>
      </c>
      <c r="R70" s="110">
        <v>5441.6846000000005</v>
      </c>
      <c r="S70" s="111">
        <v>515000</v>
      </c>
      <c r="T70" s="112">
        <v>477000</v>
      </c>
      <c r="U70" s="110">
        <v>53256.875999999997</v>
      </c>
      <c r="V70" s="110">
        <v>0</v>
      </c>
      <c r="W70" s="110">
        <v>0</v>
      </c>
      <c r="X70" s="111">
        <v>0</v>
      </c>
      <c r="Y70" s="113">
        <v>19760.78</v>
      </c>
      <c r="Z70" s="114">
        <v>0</v>
      </c>
      <c r="AA70" s="115">
        <v>0</v>
      </c>
      <c r="AB70" s="109">
        <v>417.83</v>
      </c>
      <c r="AC70" s="116">
        <v>0</v>
      </c>
      <c r="AD70" s="109">
        <v>0</v>
      </c>
      <c r="AE70" s="109"/>
      <c r="AF70" s="109">
        <v>0</v>
      </c>
      <c r="AG70" s="117">
        <f t="shared" si="5"/>
        <v>-6.0000014491379261E-4</v>
      </c>
      <c r="AH70" s="109">
        <v>0</v>
      </c>
      <c r="AI70" s="109">
        <v>0</v>
      </c>
      <c r="AJ70" s="109">
        <v>0</v>
      </c>
      <c r="AK70" s="118">
        <f t="shared" si="6"/>
        <v>-6.0000014491379261E-4</v>
      </c>
      <c r="AL70" s="109"/>
      <c r="AM70" s="109"/>
      <c r="AN70" s="119">
        <f t="shared" si="2"/>
        <v>53256.875999999997</v>
      </c>
      <c r="AO70" s="109">
        <v>0</v>
      </c>
      <c r="AP70" s="109">
        <v>0</v>
      </c>
      <c r="AQ70" s="109">
        <v>37895.83</v>
      </c>
      <c r="AR70" s="109">
        <v>0</v>
      </c>
      <c r="AS70" s="120">
        <f t="shared" si="7"/>
        <v>15361.045999999995</v>
      </c>
      <c r="AT70" s="121"/>
      <c r="AU70" s="119">
        <v>-6.0000007039207048E-4</v>
      </c>
      <c r="AV70" s="109">
        <v>0</v>
      </c>
      <c r="AW70" s="109">
        <v>0</v>
      </c>
      <c r="AX70" s="109">
        <v>0</v>
      </c>
      <c r="AY70" s="119">
        <f t="shared" si="3"/>
        <v>-6.0000007039207048E-4</v>
      </c>
      <c r="AZ70" s="117">
        <f t="shared" si="4"/>
        <v>-6.0000007039207048E-4</v>
      </c>
      <c r="BA70" s="101"/>
      <c r="BB70" s="20"/>
      <c r="BC70" s="20"/>
      <c r="BD70" s="20"/>
      <c r="BE70" s="20"/>
      <c r="BF70" s="20"/>
      <c r="BG70" s="20"/>
      <c r="BH70" s="20"/>
      <c r="BI70" s="20"/>
      <c r="BJ70" s="20"/>
    </row>
    <row r="71" spans="1:62" ht="25.5" customHeight="1" x14ac:dyDescent="0.2">
      <c r="A71" s="102">
        <v>64</v>
      </c>
      <c r="B71" s="103">
        <v>64</v>
      </c>
      <c r="C71" s="104" t="s">
        <v>154</v>
      </c>
      <c r="D71" s="104" t="s">
        <v>59</v>
      </c>
      <c r="E71" s="104" t="s">
        <v>60</v>
      </c>
      <c r="F71" s="104" t="s">
        <v>65</v>
      </c>
      <c r="G71" s="104" t="s">
        <v>155</v>
      </c>
      <c r="H71" s="105"/>
      <c r="I71" s="105" t="s">
        <v>67</v>
      </c>
      <c r="J71" s="106">
        <v>7</v>
      </c>
      <c r="K71" s="107">
        <v>42247</v>
      </c>
      <c r="L71" s="108">
        <v>0</v>
      </c>
      <c r="M71" s="109">
        <v>57657.380000000005</v>
      </c>
      <c r="N71" s="109">
        <v>0</v>
      </c>
      <c r="O71" s="109">
        <v>0</v>
      </c>
      <c r="P71" s="109">
        <v>0</v>
      </c>
      <c r="Q71" s="109">
        <v>0</v>
      </c>
      <c r="R71" s="123">
        <v>289.08690000000001</v>
      </c>
      <c r="S71" s="111">
        <v>51500</v>
      </c>
      <c r="T71" s="112">
        <v>4109.88</v>
      </c>
      <c r="U71" s="123">
        <v>2882.9</v>
      </c>
      <c r="V71" s="123">
        <v>0</v>
      </c>
      <c r="W71" s="110">
        <v>0</v>
      </c>
      <c r="X71" s="111">
        <v>0</v>
      </c>
      <c r="Y71" s="113">
        <v>620</v>
      </c>
      <c r="Z71" s="114">
        <v>0</v>
      </c>
      <c r="AA71" s="115">
        <v>0</v>
      </c>
      <c r="AB71" s="109">
        <v>0</v>
      </c>
      <c r="AC71" s="122">
        <v>-1744.45</v>
      </c>
      <c r="AD71" s="123">
        <v>0</v>
      </c>
      <c r="AE71" s="123"/>
      <c r="AF71" s="123">
        <v>-0.01</v>
      </c>
      <c r="AG71" s="117">
        <f t="shared" si="5"/>
        <v>-2.68999999971129E-2</v>
      </c>
      <c r="AH71" s="109">
        <v>0</v>
      </c>
      <c r="AI71" s="119">
        <v>0</v>
      </c>
      <c r="AJ71" s="109">
        <v>0</v>
      </c>
      <c r="AK71" s="118">
        <f t="shared" si="6"/>
        <v>-2.68999999971129E-2</v>
      </c>
      <c r="AL71" s="123"/>
      <c r="AM71" s="109"/>
      <c r="AN71" s="119">
        <f t="shared" si="2"/>
        <v>2882.9</v>
      </c>
      <c r="AO71" s="109">
        <v>0</v>
      </c>
      <c r="AP71" s="109">
        <v>0</v>
      </c>
      <c r="AQ71" s="109">
        <v>0</v>
      </c>
      <c r="AR71" s="109">
        <v>2882.9</v>
      </c>
      <c r="AS71" s="120">
        <f t="shared" si="7"/>
        <v>0</v>
      </c>
      <c r="AT71" s="121"/>
      <c r="AU71" s="119">
        <v>-2.68999999971129E-2</v>
      </c>
      <c r="AV71" s="109">
        <v>0</v>
      </c>
      <c r="AW71" s="109">
        <v>0</v>
      </c>
      <c r="AX71" s="109">
        <v>0</v>
      </c>
      <c r="AY71" s="119">
        <f t="shared" si="3"/>
        <v>-2.68999999971129E-2</v>
      </c>
      <c r="AZ71" s="117">
        <f t="shared" si="4"/>
        <v>-2.68999999971129E-2</v>
      </c>
      <c r="BA71" s="101"/>
      <c r="BB71" s="20"/>
      <c r="BC71" s="20"/>
      <c r="BD71" s="20"/>
      <c r="BE71" s="20"/>
      <c r="BF71" s="20"/>
      <c r="BG71" s="20"/>
      <c r="BH71" s="20"/>
      <c r="BI71" s="20"/>
      <c r="BJ71" s="20"/>
    </row>
    <row r="72" spans="1:62" ht="25.5" customHeight="1" x14ac:dyDescent="0.2">
      <c r="A72" s="102">
        <v>65</v>
      </c>
      <c r="B72" s="103">
        <v>65</v>
      </c>
      <c r="C72" s="104" t="s">
        <v>156</v>
      </c>
      <c r="D72" s="104" t="s">
        <v>59</v>
      </c>
      <c r="E72" s="104" t="s">
        <v>60</v>
      </c>
      <c r="F72" s="104" t="s">
        <v>61</v>
      </c>
      <c r="G72" s="104" t="s">
        <v>157</v>
      </c>
      <c r="H72" s="105"/>
      <c r="I72" s="105" t="s">
        <v>67</v>
      </c>
      <c r="J72" s="106">
        <v>8</v>
      </c>
      <c r="K72" s="107">
        <v>41729</v>
      </c>
      <c r="L72" s="108">
        <v>0</v>
      </c>
      <c r="M72" s="109">
        <v>60639.58</v>
      </c>
      <c r="N72" s="109">
        <v>0</v>
      </c>
      <c r="O72" s="109">
        <v>0</v>
      </c>
      <c r="P72" s="109">
        <v>0</v>
      </c>
      <c r="Q72" s="109">
        <v>0</v>
      </c>
      <c r="R72" s="110">
        <v>304.39790000000005</v>
      </c>
      <c r="S72" s="111">
        <v>57000</v>
      </c>
      <c r="T72" s="112">
        <v>183.69</v>
      </c>
      <c r="U72" s="110">
        <v>3031.9789999999998</v>
      </c>
      <c r="V72" s="110">
        <v>0</v>
      </c>
      <c r="W72" s="110">
        <v>0</v>
      </c>
      <c r="X72" s="111">
        <v>0</v>
      </c>
      <c r="Y72" s="113">
        <v>19.5</v>
      </c>
      <c r="Z72" s="114">
        <v>0</v>
      </c>
      <c r="AA72" s="115">
        <v>0</v>
      </c>
      <c r="AB72" s="109">
        <v>100</v>
      </c>
      <c r="AC72" s="116">
        <v>0</v>
      </c>
      <c r="AD72" s="109">
        <v>0</v>
      </c>
      <c r="AE72" s="109"/>
      <c r="AF72" s="109">
        <v>0.01</v>
      </c>
      <c r="AG72" s="117">
        <f t="shared" si="5"/>
        <v>3.0999999944469891E-3</v>
      </c>
      <c r="AH72" s="109">
        <v>0</v>
      </c>
      <c r="AI72" s="109">
        <v>0</v>
      </c>
      <c r="AJ72" s="109">
        <v>0</v>
      </c>
      <c r="AK72" s="118">
        <f t="shared" si="6"/>
        <v>3.0999999944469891E-3</v>
      </c>
      <c r="AL72" s="109"/>
      <c r="AM72" s="109"/>
      <c r="AN72" s="119">
        <f t="shared" ref="AN72:AN125" si="8">+U72</f>
        <v>3031.9789999999998</v>
      </c>
      <c r="AO72" s="109">
        <v>0</v>
      </c>
      <c r="AP72" s="109">
        <v>0</v>
      </c>
      <c r="AQ72" s="109">
        <v>0</v>
      </c>
      <c r="AR72" s="109">
        <v>0</v>
      </c>
      <c r="AS72" s="120">
        <f t="shared" si="7"/>
        <v>3031.9789999999998</v>
      </c>
      <c r="AT72" s="121"/>
      <c r="AU72" s="119">
        <v>3.0999999944469891E-3</v>
      </c>
      <c r="AV72" s="109">
        <v>0</v>
      </c>
      <c r="AW72" s="109">
        <v>0</v>
      </c>
      <c r="AX72" s="109">
        <v>0</v>
      </c>
      <c r="AY72" s="119">
        <f t="shared" ref="AY72:AY125" si="9">AU72-AW72-AV72-AX72</f>
        <v>3.0999999944469891E-3</v>
      </c>
      <c r="AZ72" s="117">
        <f t="shared" ref="AZ72:AZ125" si="10">AY72+AJ72</f>
        <v>3.0999999944469891E-3</v>
      </c>
      <c r="BA72" s="101"/>
      <c r="BB72" s="20"/>
      <c r="BC72" s="20"/>
      <c r="BD72" s="20"/>
      <c r="BE72" s="20"/>
      <c r="BF72" s="20"/>
      <c r="BG72" s="20"/>
      <c r="BH72" s="20"/>
      <c r="BI72" s="20"/>
      <c r="BJ72" s="20"/>
    </row>
    <row r="73" spans="1:62" ht="25.5" customHeight="1" x14ac:dyDescent="0.2">
      <c r="A73" s="102">
        <v>66</v>
      </c>
      <c r="B73" s="103">
        <v>66</v>
      </c>
      <c r="C73" s="104" t="s">
        <v>158</v>
      </c>
      <c r="D73" s="104" t="s">
        <v>59</v>
      </c>
      <c r="E73" s="104" t="s">
        <v>60</v>
      </c>
      <c r="F73" s="104" t="s">
        <v>65</v>
      </c>
      <c r="G73" s="104" t="s">
        <v>159</v>
      </c>
      <c r="H73" s="105"/>
      <c r="I73" s="105" t="s">
        <v>63</v>
      </c>
      <c r="J73" s="106">
        <v>35</v>
      </c>
      <c r="K73" s="107">
        <v>41486</v>
      </c>
      <c r="L73" s="108">
        <v>0</v>
      </c>
      <c r="M73" s="109">
        <v>951063.5</v>
      </c>
      <c r="N73" s="109">
        <v>0</v>
      </c>
      <c r="O73" s="109">
        <v>0</v>
      </c>
      <c r="P73" s="109">
        <v>0</v>
      </c>
      <c r="Q73" s="109">
        <v>0</v>
      </c>
      <c r="R73" s="110">
        <v>4756.9175000000014</v>
      </c>
      <c r="S73" s="111">
        <v>596000</v>
      </c>
      <c r="T73" s="112">
        <v>319000</v>
      </c>
      <c r="U73" s="110">
        <v>0</v>
      </c>
      <c r="V73" s="110">
        <v>0</v>
      </c>
      <c r="W73" s="110">
        <v>0</v>
      </c>
      <c r="X73" s="111">
        <v>0</v>
      </c>
      <c r="Y73" s="113">
        <v>11953.5</v>
      </c>
      <c r="Z73" s="114">
        <v>0</v>
      </c>
      <c r="AA73" s="115">
        <v>0</v>
      </c>
      <c r="AB73" s="109">
        <v>13300</v>
      </c>
      <c r="AC73" s="122">
        <v>5975.9</v>
      </c>
      <c r="AD73" s="123">
        <v>0</v>
      </c>
      <c r="AE73" s="123"/>
      <c r="AF73" s="123">
        <v>77.23</v>
      </c>
      <c r="AG73" s="117">
        <f t="shared" ref="AG73:AG125" si="11">(M73-R73-SUM(S73:AF73))+AD73</f>
        <v>-4.7499999986030161E-2</v>
      </c>
      <c r="AH73" s="109">
        <v>0</v>
      </c>
      <c r="AI73" s="109">
        <v>0</v>
      </c>
      <c r="AJ73" s="109">
        <v>0</v>
      </c>
      <c r="AK73" s="118">
        <f t="shared" ref="AK73:AK125" si="12">AJ73+AG73</f>
        <v>-4.7499999986030161E-2</v>
      </c>
      <c r="AL73" s="123"/>
      <c r="AM73" s="109"/>
      <c r="AN73" s="119">
        <f t="shared" si="8"/>
        <v>0</v>
      </c>
      <c r="AO73" s="109">
        <v>0</v>
      </c>
      <c r="AP73" s="109">
        <v>0</v>
      </c>
      <c r="AQ73" s="109">
        <v>0</v>
      </c>
      <c r="AR73" s="109">
        <v>0</v>
      </c>
      <c r="AS73" s="120">
        <f t="shared" ref="AS73:AS125" si="13">+AN73-AO73-AP73-AQ73-AR73</f>
        <v>0</v>
      </c>
      <c r="AT73" s="121"/>
      <c r="AU73" s="119">
        <v>-4.7499999986030161E-2</v>
      </c>
      <c r="AV73" s="109">
        <v>0</v>
      </c>
      <c r="AW73" s="109">
        <v>0</v>
      </c>
      <c r="AX73" s="109">
        <v>0</v>
      </c>
      <c r="AY73" s="119">
        <f t="shared" si="9"/>
        <v>-4.7499999986030161E-2</v>
      </c>
      <c r="AZ73" s="117">
        <f t="shared" si="10"/>
        <v>-4.7499999986030161E-2</v>
      </c>
      <c r="BA73" s="101"/>
      <c r="BB73" s="20"/>
      <c r="BC73" s="20"/>
      <c r="BD73" s="20"/>
      <c r="BE73" s="20"/>
      <c r="BF73" s="20"/>
      <c r="BG73" s="20"/>
      <c r="BH73" s="20"/>
      <c r="BI73" s="20"/>
      <c r="BJ73" s="20"/>
    </row>
    <row r="74" spans="1:62" ht="25.5" customHeight="1" x14ac:dyDescent="0.2">
      <c r="A74" s="102">
        <v>67</v>
      </c>
      <c r="B74" s="103">
        <v>67</v>
      </c>
      <c r="C74" s="104" t="s">
        <v>160</v>
      </c>
      <c r="D74" s="104" t="s">
        <v>59</v>
      </c>
      <c r="E74" s="104" t="s">
        <v>60</v>
      </c>
      <c r="F74" s="104" t="s">
        <v>65</v>
      </c>
      <c r="G74" s="104" t="s">
        <v>159</v>
      </c>
      <c r="H74" s="105"/>
      <c r="I74" s="105" t="s">
        <v>70</v>
      </c>
      <c r="J74" s="106">
        <v>3</v>
      </c>
      <c r="K74" s="107">
        <v>40329</v>
      </c>
      <c r="L74" s="108">
        <v>0</v>
      </c>
      <c r="M74" s="109">
        <v>29338</v>
      </c>
      <c r="N74" s="109">
        <v>0</v>
      </c>
      <c r="O74" s="109">
        <v>0</v>
      </c>
      <c r="P74" s="109">
        <v>0</v>
      </c>
      <c r="Q74" s="109">
        <v>0</v>
      </c>
      <c r="R74" s="110">
        <v>147.89000000000001</v>
      </c>
      <c r="S74" s="111">
        <v>29000</v>
      </c>
      <c r="T74" s="112">
        <v>0</v>
      </c>
      <c r="U74" s="110">
        <v>0</v>
      </c>
      <c r="V74" s="110">
        <v>0</v>
      </c>
      <c r="W74" s="110">
        <v>0</v>
      </c>
      <c r="X74" s="111">
        <v>0</v>
      </c>
      <c r="Y74" s="113">
        <v>0</v>
      </c>
      <c r="Z74" s="114">
        <v>0</v>
      </c>
      <c r="AA74" s="115">
        <v>0</v>
      </c>
      <c r="AB74" s="109">
        <v>0</v>
      </c>
      <c r="AC74" s="116">
        <v>0</v>
      </c>
      <c r="AD74" s="109">
        <v>0</v>
      </c>
      <c r="AE74" s="109"/>
      <c r="AF74" s="109">
        <v>190.1</v>
      </c>
      <c r="AG74" s="117">
        <f t="shared" si="11"/>
        <v>1.0000000002037268E-2</v>
      </c>
      <c r="AH74" s="109">
        <v>0</v>
      </c>
      <c r="AI74" s="109">
        <v>0</v>
      </c>
      <c r="AJ74" s="109">
        <v>0</v>
      </c>
      <c r="AK74" s="118">
        <f t="shared" si="12"/>
        <v>1.0000000002037268E-2</v>
      </c>
      <c r="AL74" s="109"/>
      <c r="AM74" s="109"/>
      <c r="AN74" s="119">
        <f t="shared" si="8"/>
        <v>0</v>
      </c>
      <c r="AO74" s="109">
        <v>0</v>
      </c>
      <c r="AP74" s="109">
        <v>0</v>
      </c>
      <c r="AQ74" s="109">
        <v>0</v>
      </c>
      <c r="AR74" s="109">
        <v>0</v>
      </c>
      <c r="AS74" s="120">
        <f t="shared" si="13"/>
        <v>0</v>
      </c>
      <c r="AT74" s="121"/>
      <c r="AU74" s="119">
        <v>1.0000000002037268E-2</v>
      </c>
      <c r="AV74" s="109">
        <v>0</v>
      </c>
      <c r="AW74" s="109">
        <v>0</v>
      </c>
      <c r="AX74" s="109">
        <v>0</v>
      </c>
      <c r="AY74" s="119">
        <f t="shared" si="9"/>
        <v>1.0000000002037268E-2</v>
      </c>
      <c r="AZ74" s="117">
        <f t="shared" si="10"/>
        <v>1.0000000002037268E-2</v>
      </c>
      <c r="BA74" s="101"/>
      <c r="BB74" s="20"/>
      <c r="BC74" s="20"/>
      <c r="BD74" s="20"/>
      <c r="BE74" s="20"/>
      <c r="BF74" s="20"/>
      <c r="BG74" s="20"/>
      <c r="BH74" s="20"/>
      <c r="BI74" s="20"/>
      <c r="BJ74" s="20"/>
    </row>
    <row r="75" spans="1:62" ht="25.5" customHeight="1" x14ac:dyDescent="0.2">
      <c r="A75" s="102">
        <v>68</v>
      </c>
      <c r="B75" s="103">
        <v>68</v>
      </c>
      <c r="C75" s="104" t="s">
        <v>161</v>
      </c>
      <c r="D75" s="104" t="s">
        <v>59</v>
      </c>
      <c r="E75" s="104" t="s">
        <v>60</v>
      </c>
      <c r="F75" s="104" t="s">
        <v>65</v>
      </c>
      <c r="G75" s="104" t="s">
        <v>126</v>
      </c>
      <c r="H75" s="105"/>
      <c r="I75" s="105" t="s">
        <v>67</v>
      </c>
      <c r="J75" s="106">
        <v>5</v>
      </c>
      <c r="K75" s="107">
        <v>41729</v>
      </c>
      <c r="L75" s="108">
        <v>0</v>
      </c>
      <c r="M75" s="109">
        <v>45398</v>
      </c>
      <c r="N75" s="109">
        <v>0</v>
      </c>
      <c r="O75" s="109">
        <v>0</v>
      </c>
      <c r="P75" s="109">
        <v>0</v>
      </c>
      <c r="Q75" s="109">
        <v>0</v>
      </c>
      <c r="R75" s="123">
        <v>228.59</v>
      </c>
      <c r="S75" s="111">
        <v>40500</v>
      </c>
      <c r="T75" s="112">
        <v>0</v>
      </c>
      <c r="U75" s="123">
        <v>2269.9</v>
      </c>
      <c r="V75" s="123">
        <v>0</v>
      </c>
      <c r="W75" s="110">
        <v>0</v>
      </c>
      <c r="X75" s="111">
        <v>1170</v>
      </c>
      <c r="Y75" s="113">
        <v>1000</v>
      </c>
      <c r="Z75" s="114">
        <v>0</v>
      </c>
      <c r="AA75" s="115">
        <v>0</v>
      </c>
      <c r="AB75" s="109">
        <v>0</v>
      </c>
      <c r="AC75" s="122">
        <v>0</v>
      </c>
      <c r="AD75" s="123">
        <v>0</v>
      </c>
      <c r="AE75" s="123"/>
      <c r="AF75" s="123">
        <v>229.51</v>
      </c>
      <c r="AG75" s="117">
        <f t="shared" si="11"/>
        <v>0</v>
      </c>
      <c r="AH75" s="109">
        <v>0</v>
      </c>
      <c r="AI75" s="119">
        <v>0</v>
      </c>
      <c r="AJ75" s="109">
        <v>0</v>
      </c>
      <c r="AK75" s="118">
        <f t="shared" si="12"/>
        <v>0</v>
      </c>
      <c r="AL75" s="123"/>
      <c r="AM75" s="109"/>
      <c r="AN75" s="119">
        <f t="shared" si="8"/>
        <v>2269.9</v>
      </c>
      <c r="AO75" s="109">
        <v>0</v>
      </c>
      <c r="AP75" s="109">
        <v>0</v>
      </c>
      <c r="AQ75" s="109">
        <v>0</v>
      </c>
      <c r="AR75" s="109">
        <v>2269.9</v>
      </c>
      <c r="AS75" s="120">
        <f t="shared" si="13"/>
        <v>0</v>
      </c>
      <c r="AT75" s="121"/>
      <c r="AU75" s="119">
        <v>0</v>
      </c>
      <c r="AV75" s="109">
        <v>0</v>
      </c>
      <c r="AW75" s="109">
        <v>0</v>
      </c>
      <c r="AX75" s="109">
        <v>0</v>
      </c>
      <c r="AY75" s="119">
        <f t="shared" si="9"/>
        <v>0</v>
      </c>
      <c r="AZ75" s="117">
        <f t="shared" si="10"/>
        <v>0</v>
      </c>
      <c r="BA75" s="101"/>
      <c r="BB75" s="20"/>
      <c r="BC75" s="20"/>
      <c r="BD75" s="20"/>
      <c r="BE75" s="20"/>
      <c r="BF75" s="20"/>
      <c r="BG75" s="20"/>
      <c r="BH75" s="20"/>
      <c r="BI75" s="20"/>
      <c r="BJ75" s="20"/>
    </row>
    <row r="76" spans="1:62" ht="25.5" customHeight="1" x14ac:dyDescent="0.2">
      <c r="A76" s="102">
        <v>69</v>
      </c>
      <c r="B76" s="103">
        <v>69</v>
      </c>
      <c r="C76" s="104" t="s">
        <v>162</v>
      </c>
      <c r="D76" s="104" t="s">
        <v>59</v>
      </c>
      <c r="E76" s="104" t="s">
        <v>60</v>
      </c>
      <c r="F76" s="104" t="s">
        <v>65</v>
      </c>
      <c r="G76" s="104" t="s">
        <v>66</v>
      </c>
      <c r="H76" s="105"/>
      <c r="I76" s="105" t="s">
        <v>67</v>
      </c>
      <c r="J76" s="106">
        <v>5</v>
      </c>
      <c r="K76" s="107">
        <v>41729</v>
      </c>
      <c r="L76" s="108">
        <v>0</v>
      </c>
      <c r="M76" s="109">
        <v>10809.3</v>
      </c>
      <c r="N76" s="109">
        <v>0</v>
      </c>
      <c r="O76" s="109">
        <v>0</v>
      </c>
      <c r="P76" s="109">
        <v>0</v>
      </c>
      <c r="Q76" s="109">
        <v>0</v>
      </c>
      <c r="R76" s="110">
        <v>55.246499999999997</v>
      </c>
      <c r="S76" s="111">
        <v>3000</v>
      </c>
      <c r="T76" s="112">
        <v>0</v>
      </c>
      <c r="U76" s="110">
        <v>540.46500000000003</v>
      </c>
      <c r="V76" s="110">
        <v>0</v>
      </c>
      <c r="W76" s="110">
        <v>0</v>
      </c>
      <c r="X76" s="111">
        <v>795</v>
      </c>
      <c r="Y76" s="113">
        <v>6343.25</v>
      </c>
      <c r="Z76" s="114">
        <v>0</v>
      </c>
      <c r="AA76" s="115">
        <v>0</v>
      </c>
      <c r="AB76" s="109">
        <v>0</v>
      </c>
      <c r="AC76" s="116">
        <v>0</v>
      </c>
      <c r="AD76" s="109">
        <v>0</v>
      </c>
      <c r="AE76" s="109"/>
      <c r="AF76" s="109">
        <v>75.34</v>
      </c>
      <c r="AG76" s="117">
        <f t="shared" si="11"/>
        <v>-1.5000000003055902E-3</v>
      </c>
      <c r="AH76" s="109">
        <v>0</v>
      </c>
      <c r="AI76" s="109">
        <v>0</v>
      </c>
      <c r="AJ76" s="109">
        <v>0</v>
      </c>
      <c r="AK76" s="118">
        <f t="shared" si="12"/>
        <v>-1.5000000003055902E-3</v>
      </c>
      <c r="AL76" s="109"/>
      <c r="AM76" s="109"/>
      <c r="AN76" s="119">
        <f t="shared" si="8"/>
        <v>540.46500000000003</v>
      </c>
      <c r="AO76" s="109">
        <v>0</v>
      </c>
      <c r="AP76" s="109">
        <v>0</v>
      </c>
      <c r="AQ76" s="109">
        <v>0</v>
      </c>
      <c r="AR76" s="109">
        <v>540.47</v>
      </c>
      <c r="AS76" s="120">
        <f t="shared" si="13"/>
        <v>-4.9999999999954525E-3</v>
      </c>
      <c r="AT76" s="121"/>
      <c r="AU76" s="119">
        <v>-1.5000000003055902E-3</v>
      </c>
      <c r="AV76" s="109">
        <v>0</v>
      </c>
      <c r="AW76" s="109">
        <v>0</v>
      </c>
      <c r="AX76" s="109">
        <v>0</v>
      </c>
      <c r="AY76" s="119">
        <f t="shared" si="9"/>
        <v>-1.5000000003055902E-3</v>
      </c>
      <c r="AZ76" s="117">
        <f t="shared" si="10"/>
        <v>-1.5000000003055902E-3</v>
      </c>
      <c r="BA76" s="101"/>
      <c r="BB76" s="20"/>
      <c r="BC76" s="20"/>
      <c r="BD76" s="20"/>
      <c r="BE76" s="20"/>
      <c r="BF76" s="20"/>
      <c r="BG76" s="20"/>
      <c r="BH76" s="20"/>
      <c r="BI76" s="20"/>
      <c r="BJ76" s="20"/>
    </row>
    <row r="77" spans="1:62" ht="25.5" customHeight="1" x14ac:dyDescent="0.2">
      <c r="A77" s="102">
        <v>70</v>
      </c>
      <c r="B77" s="103">
        <v>70</v>
      </c>
      <c r="C77" s="104" t="s">
        <v>163</v>
      </c>
      <c r="D77" s="104" t="s">
        <v>59</v>
      </c>
      <c r="E77" s="104" t="s">
        <v>60</v>
      </c>
      <c r="F77" s="104" t="s">
        <v>65</v>
      </c>
      <c r="G77" s="104" t="s">
        <v>164</v>
      </c>
      <c r="H77" s="105"/>
      <c r="I77" s="105" t="s">
        <v>70</v>
      </c>
      <c r="J77" s="106">
        <v>1</v>
      </c>
      <c r="K77" s="107">
        <v>40268</v>
      </c>
      <c r="L77" s="108">
        <v>0</v>
      </c>
      <c r="M77" s="109">
        <v>864</v>
      </c>
      <c r="N77" s="109">
        <v>0</v>
      </c>
      <c r="O77" s="109">
        <v>0</v>
      </c>
      <c r="P77" s="109">
        <v>0</v>
      </c>
      <c r="Q77" s="109">
        <v>0</v>
      </c>
      <c r="R77" s="123">
        <v>4.7200000000000006</v>
      </c>
      <c r="S77" s="111">
        <v>800</v>
      </c>
      <c r="T77" s="112">
        <v>0</v>
      </c>
      <c r="U77" s="123">
        <v>43.2</v>
      </c>
      <c r="V77" s="123">
        <v>0</v>
      </c>
      <c r="W77" s="110">
        <v>0</v>
      </c>
      <c r="X77" s="111">
        <v>0</v>
      </c>
      <c r="Y77" s="113">
        <v>0</v>
      </c>
      <c r="Z77" s="114">
        <v>0</v>
      </c>
      <c r="AA77" s="115">
        <v>0</v>
      </c>
      <c r="AB77" s="109">
        <v>0</v>
      </c>
      <c r="AC77" s="122">
        <v>0</v>
      </c>
      <c r="AD77" s="123">
        <v>0</v>
      </c>
      <c r="AE77" s="123"/>
      <c r="AF77" s="123">
        <v>16.079999999999927</v>
      </c>
      <c r="AG77" s="117">
        <f t="shared" si="11"/>
        <v>0</v>
      </c>
      <c r="AH77" s="109">
        <v>0</v>
      </c>
      <c r="AI77" s="119">
        <v>0</v>
      </c>
      <c r="AJ77" s="109">
        <v>0</v>
      </c>
      <c r="AK77" s="118">
        <f t="shared" si="12"/>
        <v>0</v>
      </c>
      <c r="AL77" s="123"/>
      <c r="AM77" s="109"/>
      <c r="AN77" s="119">
        <f t="shared" si="8"/>
        <v>43.2</v>
      </c>
      <c r="AO77" s="109">
        <v>0</v>
      </c>
      <c r="AP77" s="109">
        <v>0</v>
      </c>
      <c r="AQ77" s="109">
        <v>0</v>
      </c>
      <c r="AR77" s="109">
        <v>43.2</v>
      </c>
      <c r="AS77" s="120">
        <f t="shared" si="13"/>
        <v>0</v>
      </c>
      <c r="AT77" s="121"/>
      <c r="AU77" s="119">
        <v>0</v>
      </c>
      <c r="AV77" s="109">
        <v>0</v>
      </c>
      <c r="AW77" s="109">
        <v>0</v>
      </c>
      <c r="AX77" s="109">
        <v>0</v>
      </c>
      <c r="AY77" s="119">
        <f t="shared" si="9"/>
        <v>0</v>
      </c>
      <c r="AZ77" s="117">
        <f t="shared" si="10"/>
        <v>0</v>
      </c>
      <c r="BA77" s="101"/>
      <c r="BB77" s="20"/>
      <c r="BC77" s="20"/>
      <c r="BD77" s="20"/>
      <c r="BE77" s="20"/>
      <c r="BF77" s="20"/>
      <c r="BG77" s="20"/>
      <c r="BH77" s="20"/>
      <c r="BI77" s="20"/>
      <c r="BJ77" s="20"/>
    </row>
    <row r="78" spans="1:62" ht="25.5" customHeight="1" x14ac:dyDescent="0.2">
      <c r="A78" s="102">
        <v>71</v>
      </c>
      <c r="B78" s="103">
        <v>71</v>
      </c>
      <c r="C78" s="104" t="s">
        <v>165</v>
      </c>
      <c r="D78" s="104" t="s">
        <v>59</v>
      </c>
      <c r="E78" s="104" t="s">
        <v>60</v>
      </c>
      <c r="F78" s="104" t="s">
        <v>65</v>
      </c>
      <c r="G78" s="104" t="s">
        <v>105</v>
      </c>
      <c r="H78" s="105"/>
      <c r="I78" s="105" t="s">
        <v>67</v>
      </c>
      <c r="J78" s="106">
        <v>2</v>
      </c>
      <c r="K78" s="107">
        <v>41729</v>
      </c>
      <c r="L78" s="108">
        <v>0</v>
      </c>
      <c r="M78" s="109">
        <v>4030</v>
      </c>
      <c r="N78" s="109">
        <v>0</v>
      </c>
      <c r="O78" s="109">
        <v>0</v>
      </c>
      <c r="P78" s="109">
        <v>0</v>
      </c>
      <c r="Q78" s="109">
        <v>0</v>
      </c>
      <c r="R78" s="110">
        <v>20.55</v>
      </c>
      <c r="S78" s="111">
        <v>3500</v>
      </c>
      <c r="T78" s="112">
        <v>0</v>
      </c>
      <c r="U78" s="110">
        <v>201.5</v>
      </c>
      <c r="V78" s="110">
        <v>0</v>
      </c>
      <c r="W78" s="110">
        <v>0</v>
      </c>
      <c r="X78" s="111">
        <v>0</v>
      </c>
      <c r="Y78" s="113">
        <v>0</v>
      </c>
      <c r="Z78" s="114">
        <v>0</v>
      </c>
      <c r="AA78" s="115">
        <v>0</v>
      </c>
      <c r="AB78" s="109">
        <v>0</v>
      </c>
      <c r="AC78" s="116">
        <v>0</v>
      </c>
      <c r="AD78" s="109">
        <v>0</v>
      </c>
      <c r="AE78" s="109"/>
      <c r="AF78" s="109">
        <v>307.95</v>
      </c>
      <c r="AG78" s="117">
        <f t="shared" si="11"/>
        <v>0</v>
      </c>
      <c r="AH78" s="109">
        <v>0</v>
      </c>
      <c r="AI78" s="109">
        <v>0</v>
      </c>
      <c r="AJ78" s="109">
        <v>0</v>
      </c>
      <c r="AK78" s="118">
        <f t="shared" si="12"/>
        <v>0</v>
      </c>
      <c r="AL78" s="109"/>
      <c r="AM78" s="109"/>
      <c r="AN78" s="119">
        <f t="shared" si="8"/>
        <v>201.5</v>
      </c>
      <c r="AO78" s="109">
        <v>0</v>
      </c>
      <c r="AP78" s="109">
        <v>0</v>
      </c>
      <c r="AQ78" s="109">
        <v>0</v>
      </c>
      <c r="AR78" s="109">
        <v>201.5</v>
      </c>
      <c r="AS78" s="120">
        <f t="shared" si="13"/>
        <v>0</v>
      </c>
      <c r="AT78" s="121"/>
      <c r="AU78" s="119">
        <v>0</v>
      </c>
      <c r="AV78" s="109">
        <v>0</v>
      </c>
      <c r="AW78" s="109">
        <v>0</v>
      </c>
      <c r="AX78" s="109">
        <v>0</v>
      </c>
      <c r="AY78" s="119">
        <f t="shared" si="9"/>
        <v>0</v>
      </c>
      <c r="AZ78" s="117">
        <f t="shared" si="10"/>
        <v>0</v>
      </c>
      <c r="BA78" s="101"/>
      <c r="BB78" s="20"/>
      <c r="BC78" s="20"/>
      <c r="BD78" s="20"/>
      <c r="BE78" s="20"/>
      <c r="BF78" s="20"/>
      <c r="BG78" s="20"/>
      <c r="BH78" s="20"/>
      <c r="BI78" s="20"/>
      <c r="BJ78" s="20"/>
    </row>
    <row r="79" spans="1:62" ht="25.5" customHeight="1" x14ac:dyDescent="0.2">
      <c r="A79" s="102">
        <v>72</v>
      </c>
      <c r="B79" s="103">
        <v>72</v>
      </c>
      <c r="C79" s="104" t="s">
        <v>166</v>
      </c>
      <c r="D79" s="104" t="s">
        <v>59</v>
      </c>
      <c r="E79" s="104" t="s">
        <v>60</v>
      </c>
      <c r="F79" s="104" t="s">
        <v>65</v>
      </c>
      <c r="G79" s="104" t="s">
        <v>66</v>
      </c>
      <c r="H79" s="105"/>
      <c r="I79" s="105" t="s">
        <v>70</v>
      </c>
      <c r="J79" s="106">
        <v>0</v>
      </c>
      <c r="K79" s="107">
        <v>40543</v>
      </c>
      <c r="L79" s="108">
        <v>0</v>
      </c>
      <c r="M79" s="109">
        <v>0</v>
      </c>
      <c r="N79" s="109">
        <v>0</v>
      </c>
      <c r="O79" s="109">
        <v>0</v>
      </c>
      <c r="P79" s="109">
        <v>0</v>
      </c>
      <c r="Q79" s="109">
        <v>0</v>
      </c>
      <c r="R79" s="110">
        <v>0</v>
      </c>
      <c r="S79" s="111">
        <v>7000</v>
      </c>
      <c r="T79" s="112">
        <v>0</v>
      </c>
      <c r="U79" s="110">
        <v>0</v>
      </c>
      <c r="V79" s="110">
        <v>0</v>
      </c>
      <c r="W79" s="110">
        <v>0</v>
      </c>
      <c r="X79" s="111">
        <v>0</v>
      </c>
      <c r="Y79" s="113">
        <v>0</v>
      </c>
      <c r="Z79" s="114">
        <v>0</v>
      </c>
      <c r="AA79" s="115">
        <v>0</v>
      </c>
      <c r="AB79" s="109">
        <v>0</v>
      </c>
      <c r="AC79" s="116">
        <v>-7000</v>
      </c>
      <c r="AD79" s="109">
        <v>0</v>
      </c>
      <c r="AE79" s="109"/>
      <c r="AF79" s="109">
        <v>0</v>
      </c>
      <c r="AG79" s="117">
        <f t="shared" si="11"/>
        <v>0</v>
      </c>
      <c r="AH79" s="109">
        <v>0</v>
      </c>
      <c r="AI79" s="109">
        <v>0</v>
      </c>
      <c r="AJ79" s="109">
        <v>0</v>
      </c>
      <c r="AK79" s="118">
        <f t="shared" si="12"/>
        <v>0</v>
      </c>
      <c r="AL79" s="109"/>
      <c r="AM79" s="109"/>
      <c r="AN79" s="119">
        <f t="shared" si="8"/>
        <v>0</v>
      </c>
      <c r="AO79" s="109">
        <v>0</v>
      </c>
      <c r="AP79" s="109">
        <v>0</v>
      </c>
      <c r="AQ79" s="109">
        <v>0</v>
      </c>
      <c r="AR79" s="109">
        <v>0</v>
      </c>
      <c r="AS79" s="120">
        <f t="shared" si="13"/>
        <v>0</v>
      </c>
      <c r="AT79" s="121"/>
      <c r="AU79" s="119">
        <v>0</v>
      </c>
      <c r="AV79" s="109">
        <v>0</v>
      </c>
      <c r="AW79" s="109">
        <v>0</v>
      </c>
      <c r="AX79" s="109">
        <v>0</v>
      </c>
      <c r="AY79" s="119">
        <f t="shared" si="9"/>
        <v>0</v>
      </c>
      <c r="AZ79" s="117">
        <f t="shared" si="10"/>
        <v>0</v>
      </c>
      <c r="BA79" s="101"/>
      <c r="BB79" s="20"/>
      <c r="BC79" s="20"/>
      <c r="BD79" s="20"/>
      <c r="BE79" s="20"/>
      <c r="BF79" s="20"/>
      <c r="BG79" s="20"/>
      <c r="BH79" s="20"/>
      <c r="BI79" s="20"/>
      <c r="BJ79" s="20"/>
    </row>
    <row r="80" spans="1:62" ht="25.5" customHeight="1" x14ac:dyDescent="0.2">
      <c r="A80" s="102">
        <v>73</v>
      </c>
      <c r="B80" s="103">
        <v>73</v>
      </c>
      <c r="C80" s="104" t="s">
        <v>167</v>
      </c>
      <c r="D80" s="104" t="s">
        <v>59</v>
      </c>
      <c r="E80" s="104" t="s">
        <v>60</v>
      </c>
      <c r="F80" s="104" t="s">
        <v>65</v>
      </c>
      <c r="G80" s="104" t="s">
        <v>168</v>
      </c>
      <c r="H80" s="105"/>
      <c r="I80" s="105" t="s">
        <v>70</v>
      </c>
      <c r="J80" s="106">
        <v>16</v>
      </c>
      <c r="K80" s="107">
        <v>41213</v>
      </c>
      <c r="L80" s="108">
        <v>0</v>
      </c>
      <c r="M80" s="109">
        <v>203478.06999999998</v>
      </c>
      <c r="N80" s="109">
        <v>0</v>
      </c>
      <c r="O80" s="109">
        <v>0</v>
      </c>
      <c r="P80" s="109">
        <v>0</v>
      </c>
      <c r="Q80" s="109">
        <v>0</v>
      </c>
      <c r="R80" s="110">
        <v>1017.7903499999999</v>
      </c>
      <c r="S80" s="111">
        <v>120900</v>
      </c>
      <c r="T80" s="112">
        <v>30000</v>
      </c>
      <c r="U80" s="110">
        <v>10173.903499999999</v>
      </c>
      <c r="V80" s="110">
        <v>0</v>
      </c>
      <c r="W80" s="110">
        <v>0</v>
      </c>
      <c r="X80" s="111">
        <v>0</v>
      </c>
      <c r="Y80" s="113">
        <v>35852.740000000005</v>
      </c>
      <c r="Z80" s="114">
        <v>0</v>
      </c>
      <c r="AA80" s="115">
        <v>0</v>
      </c>
      <c r="AB80" s="109">
        <v>0</v>
      </c>
      <c r="AC80" s="122">
        <v>5447.48</v>
      </c>
      <c r="AD80" s="123">
        <v>0</v>
      </c>
      <c r="AE80" s="123"/>
      <c r="AF80" s="123">
        <v>86.156149999966146</v>
      </c>
      <c r="AG80" s="117">
        <f t="shared" si="11"/>
        <v>0</v>
      </c>
      <c r="AH80" s="109">
        <v>0</v>
      </c>
      <c r="AI80" s="109">
        <v>0</v>
      </c>
      <c r="AJ80" s="109">
        <v>0</v>
      </c>
      <c r="AK80" s="118">
        <f t="shared" si="12"/>
        <v>0</v>
      </c>
      <c r="AL80" s="123"/>
      <c r="AM80" s="109"/>
      <c r="AN80" s="119">
        <f t="shared" si="8"/>
        <v>10173.903499999999</v>
      </c>
      <c r="AO80" s="109">
        <v>10173.9</v>
      </c>
      <c r="AP80" s="109">
        <v>0</v>
      </c>
      <c r="AQ80" s="109">
        <v>0</v>
      </c>
      <c r="AR80" s="109">
        <v>0</v>
      </c>
      <c r="AS80" s="120">
        <f t="shared" si="13"/>
        <v>3.4999999988940544E-3</v>
      </c>
      <c r="AT80" s="121"/>
      <c r="AU80" s="119">
        <v>0</v>
      </c>
      <c r="AV80" s="109">
        <v>0</v>
      </c>
      <c r="AW80" s="109">
        <v>0</v>
      </c>
      <c r="AX80" s="109">
        <v>0</v>
      </c>
      <c r="AY80" s="119">
        <f t="shared" si="9"/>
        <v>0</v>
      </c>
      <c r="AZ80" s="117">
        <f t="shared" si="10"/>
        <v>0</v>
      </c>
      <c r="BA80" s="101"/>
      <c r="BB80" s="20"/>
      <c r="BC80" s="20"/>
      <c r="BD80" s="20"/>
      <c r="BE80" s="20"/>
      <c r="BF80" s="20"/>
      <c r="BG80" s="20"/>
      <c r="BH80" s="20"/>
      <c r="BI80" s="20"/>
      <c r="BJ80" s="20"/>
    </row>
    <row r="81" spans="1:62" ht="25.5" customHeight="1" x14ac:dyDescent="0.2">
      <c r="A81" s="102">
        <v>74</v>
      </c>
      <c r="B81" s="103">
        <v>74</v>
      </c>
      <c r="C81" s="104" t="s">
        <v>169</v>
      </c>
      <c r="D81" s="104" t="s">
        <v>59</v>
      </c>
      <c r="E81" s="104" t="s">
        <v>60</v>
      </c>
      <c r="F81" s="104" t="s">
        <v>65</v>
      </c>
      <c r="G81" s="104" t="s">
        <v>170</v>
      </c>
      <c r="H81" s="105"/>
      <c r="I81" s="105" t="s">
        <v>63</v>
      </c>
      <c r="J81" s="106">
        <v>56</v>
      </c>
      <c r="K81" s="107">
        <v>41897</v>
      </c>
      <c r="L81" s="108">
        <v>0</v>
      </c>
      <c r="M81" s="109">
        <v>480918.75</v>
      </c>
      <c r="N81" s="109">
        <v>0</v>
      </c>
      <c r="O81" s="109">
        <v>0</v>
      </c>
      <c r="P81" s="109">
        <v>0</v>
      </c>
      <c r="Q81" s="109">
        <v>0</v>
      </c>
      <c r="R81" s="123">
        <v>9619.9750000000004</v>
      </c>
      <c r="S81" s="111">
        <v>265650</v>
      </c>
      <c r="T81" s="112">
        <v>201164.25</v>
      </c>
      <c r="U81" s="123">
        <v>0</v>
      </c>
      <c r="V81" s="123">
        <v>0</v>
      </c>
      <c r="W81" s="110">
        <v>0</v>
      </c>
      <c r="X81" s="111">
        <v>224.25</v>
      </c>
      <c r="Y81" s="113">
        <v>2718.75</v>
      </c>
      <c r="Z81" s="114">
        <v>0</v>
      </c>
      <c r="AA81" s="115">
        <v>0</v>
      </c>
      <c r="AB81" s="109">
        <v>0</v>
      </c>
      <c r="AC81" s="122">
        <v>1500</v>
      </c>
      <c r="AD81" s="123">
        <v>0</v>
      </c>
      <c r="AE81" s="123"/>
      <c r="AF81" s="123">
        <v>41.52</v>
      </c>
      <c r="AG81" s="117">
        <f t="shared" si="11"/>
        <v>5.0000000046566129E-3</v>
      </c>
      <c r="AH81" s="109">
        <v>0</v>
      </c>
      <c r="AI81" s="119">
        <v>0</v>
      </c>
      <c r="AJ81" s="109">
        <v>0</v>
      </c>
      <c r="AK81" s="118">
        <f t="shared" si="12"/>
        <v>5.0000000046566129E-3</v>
      </c>
      <c r="AL81" s="123"/>
      <c r="AM81" s="109"/>
      <c r="AN81" s="119">
        <f t="shared" si="8"/>
        <v>0</v>
      </c>
      <c r="AO81" s="109">
        <v>0</v>
      </c>
      <c r="AP81" s="109">
        <v>0</v>
      </c>
      <c r="AQ81" s="109">
        <v>0</v>
      </c>
      <c r="AR81" s="109">
        <v>0</v>
      </c>
      <c r="AS81" s="120">
        <f t="shared" si="13"/>
        <v>0</v>
      </c>
      <c r="AT81" s="121"/>
      <c r="AU81" s="119">
        <v>5.0000000046566129E-3</v>
      </c>
      <c r="AV81" s="109">
        <v>0</v>
      </c>
      <c r="AW81" s="109">
        <v>0</v>
      </c>
      <c r="AX81" s="109">
        <v>0</v>
      </c>
      <c r="AY81" s="119">
        <f t="shared" si="9"/>
        <v>5.0000000046566129E-3</v>
      </c>
      <c r="AZ81" s="117">
        <f t="shared" si="10"/>
        <v>5.0000000046566129E-3</v>
      </c>
      <c r="BA81" s="101"/>
      <c r="BB81" s="20"/>
      <c r="BC81" s="20"/>
      <c r="BD81" s="20"/>
      <c r="BE81" s="20"/>
      <c r="BF81" s="20"/>
      <c r="BG81" s="20"/>
      <c r="BH81" s="20"/>
      <c r="BI81" s="20"/>
      <c r="BJ81" s="20"/>
    </row>
    <row r="82" spans="1:62" ht="25.5" customHeight="1" x14ac:dyDescent="0.2">
      <c r="A82" s="102">
        <v>75</v>
      </c>
      <c r="B82" s="103">
        <v>75</v>
      </c>
      <c r="C82" s="104" t="s">
        <v>171</v>
      </c>
      <c r="D82" s="104" t="s">
        <v>59</v>
      </c>
      <c r="E82" s="104" t="s">
        <v>60</v>
      </c>
      <c r="F82" s="104" t="s">
        <v>61</v>
      </c>
      <c r="G82" s="104" t="s">
        <v>62</v>
      </c>
      <c r="H82" s="105"/>
      <c r="I82" s="105" t="s">
        <v>70</v>
      </c>
      <c r="J82" s="106">
        <v>4</v>
      </c>
      <c r="K82" s="107">
        <v>40329</v>
      </c>
      <c r="L82" s="108">
        <v>0</v>
      </c>
      <c r="M82" s="109">
        <v>16250</v>
      </c>
      <c r="N82" s="109">
        <v>0</v>
      </c>
      <c r="O82" s="109">
        <v>0</v>
      </c>
      <c r="P82" s="109">
        <v>0</v>
      </c>
      <c r="Q82" s="109">
        <v>0</v>
      </c>
      <c r="R82" s="123">
        <v>326.60000000000002</v>
      </c>
      <c r="S82" s="111">
        <v>15923.4</v>
      </c>
      <c r="T82" s="112">
        <v>0</v>
      </c>
      <c r="U82" s="123">
        <v>0</v>
      </c>
      <c r="V82" s="123">
        <v>0</v>
      </c>
      <c r="W82" s="110">
        <v>0</v>
      </c>
      <c r="X82" s="111">
        <v>0</v>
      </c>
      <c r="Y82" s="113">
        <v>0</v>
      </c>
      <c r="Z82" s="114">
        <v>0</v>
      </c>
      <c r="AA82" s="115">
        <v>0</v>
      </c>
      <c r="AB82" s="109">
        <v>0</v>
      </c>
      <c r="AC82" s="122">
        <v>0</v>
      </c>
      <c r="AD82" s="123">
        <v>0</v>
      </c>
      <c r="AE82" s="123"/>
      <c r="AF82" s="123">
        <v>0</v>
      </c>
      <c r="AG82" s="117">
        <f t="shared" si="11"/>
        <v>0</v>
      </c>
      <c r="AH82" s="109">
        <v>0</v>
      </c>
      <c r="AI82" s="119">
        <v>0</v>
      </c>
      <c r="AJ82" s="109">
        <v>0</v>
      </c>
      <c r="AK82" s="118">
        <f t="shared" si="12"/>
        <v>0</v>
      </c>
      <c r="AL82" s="123"/>
      <c r="AM82" s="109"/>
      <c r="AN82" s="119">
        <f t="shared" si="8"/>
        <v>0</v>
      </c>
      <c r="AO82" s="109">
        <v>0</v>
      </c>
      <c r="AP82" s="109">
        <v>0</v>
      </c>
      <c r="AQ82" s="109">
        <v>0</v>
      </c>
      <c r="AR82" s="109">
        <v>0</v>
      </c>
      <c r="AS82" s="120">
        <f t="shared" si="13"/>
        <v>0</v>
      </c>
      <c r="AT82" s="121"/>
      <c r="AU82" s="119">
        <v>0</v>
      </c>
      <c r="AV82" s="109">
        <v>0</v>
      </c>
      <c r="AW82" s="109">
        <v>0</v>
      </c>
      <c r="AX82" s="109">
        <v>0</v>
      </c>
      <c r="AY82" s="119">
        <f t="shared" si="9"/>
        <v>0</v>
      </c>
      <c r="AZ82" s="117">
        <f t="shared" si="10"/>
        <v>0</v>
      </c>
      <c r="BA82" s="101"/>
      <c r="BB82" s="20"/>
      <c r="BC82" s="20"/>
      <c r="BD82" s="20"/>
      <c r="BE82" s="20"/>
      <c r="BF82" s="20"/>
      <c r="BG82" s="20"/>
      <c r="BH82" s="20"/>
      <c r="BI82" s="20"/>
      <c r="BJ82" s="20"/>
    </row>
    <row r="83" spans="1:62" ht="25.5" customHeight="1" x14ac:dyDescent="0.2">
      <c r="A83" s="102">
        <v>76</v>
      </c>
      <c r="B83" s="103">
        <v>76</v>
      </c>
      <c r="C83" s="104" t="s">
        <v>172</v>
      </c>
      <c r="D83" s="104" t="s">
        <v>59</v>
      </c>
      <c r="E83" s="104" t="s">
        <v>60</v>
      </c>
      <c r="F83" s="104" t="s">
        <v>108</v>
      </c>
      <c r="G83" s="104" t="s">
        <v>69</v>
      </c>
      <c r="H83" s="105"/>
      <c r="I83" s="105" t="s">
        <v>70</v>
      </c>
      <c r="J83" s="106">
        <v>2</v>
      </c>
      <c r="K83" s="107">
        <v>40268</v>
      </c>
      <c r="L83" s="108">
        <v>0</v>
      </c>
      <c r="M83" s="109">
        <v>3240</v>
      </c>
      <c r="N83" s="109">
        <v>0</v>
      </c>
      <c r="O83" s="109">
        <v>0</v>
      </c>
      <c r="P83" s="109">
        <v>0</v>
      </c>
      <c r="Q83" s="109">
        <v>0</v>
      </c>
      <c r="R83" s="110">
        <v>65.599999999999994</v>
      </c>
      <c r="S83" s="111">
        <v>2500</v>
      </c>
      <c r="T83" s="112">
        <v>0</v>
      </c>
      <c r="U83" s="110">
        <v>0</v>
      </c>
      <c r="V83" s="110">
        <v>0</v>
      </c>
      <c r="W83" s="110">
        <v>0</v>
      </c>
      <c r="X83" s="111">
        <v>0</v>
      </c>
      <c r="Y83" s="113">
        <v>0</v>
      </c>
      <c r="Z83" s="114">
        <v>0</v>
      </c>
      <c r="AA83" s="115">
        <v>0</v>
      </c>
      <c r="AB83" s="109">
        <v>0</v>
      </c>
      <c r="AC83" s="116">
        <v>674.4</v>
      </c>
      <c r="AD83" s="109">
        <v>0</v>
      </c>
      <c r="AE83" s="109"/>
      <c r="AF83" s="109">
        <v>0</v>
      </c>
      <c r="AG83" s="117">
        <f t="shared" si="11"/>
        <v>0</v>
      </c>
      <c r="AH83" s="109">
        <v>0</v>
      </c>
      <c r="AI83" s="109">
        <v>0</v>
      </c>
      <c r="AJ83" s="109">
        <v>0</v>
      </c>
      <c r="AK83" s="118">
        <f t="shared" si="12"/>
        <v>0</v>
      </c>
      <c r="AL83" s="109"/>
      <c r="AM83" s="109"/>
      <c r="AN83" s="119">
        <f t="shared" si="8"/>
        <v>0</v>
      </c>
      <c r="AO83" s="109">
        <v>0</v>
      </c>
      <c r="AP83" s="109">
        <v>0</v>
      </c>
      <c r="AQ83" s="109">
        <v>0</v>
      </c>
      <c r="AR83" s="109">
        <v>0</v>
      </c>
      <c r="AS83" s="120">
        <f t="shared" si="13"/>
        <v>0</v>
      </c>
      <c r="AT83" s="121"/>
      <c r="AU83" s="119">
        <v>0</v>
      </c>
      <c r="AV83" s="109">
        <v>0</v>
      </c>
      <c r="AW83" s="109">
        <v>0</v>
      </c>
      <c r="AX83" s="109">
        <v>0</v>
      </c>
      <c r="AY83" s="119">
        <f t="shared" si="9"/>
        <v>0</v>
      </c>
      <c r="AZ83" s="117">
        <f t="shared" si="10"/>
        <v>0</v>
      </c>
      <c r="BA83" s="101"/>
      <c r="BB83" s="20"/>
      <c r="BC83" s="20"/>
      <c r="BD83" s="20"/>
      <c r="BE83" s="20"/>
      <c r="BF83" s="20"/>
      <c r="BG83" s="20"/>
      <c r="BH83" s="20"/>
      <c r="BI83" s="20"/>
      <c r="BJ83" s="20"/>
    </row>
    <row r="84" spans="1:62" ht="25.5" customHeight="1" x14ac:dyDescent="0.2">
      <c r="A84" s="102">
        <v>77</v>
      </c>
      <c r="B84" s="103">
        <v>77</v>
      </c>
      <c r="C84" s="104" t="s">
        <v>73</v>
      </c>
      <c r="D84" s="104" t="s">
        <v>59</v>
      </c>
      <c r="E84" s="104" t="s">
        <v>60</v>
      </c>
      <c r="F84" s="104" t="s">
        <v>65</v>
      </c>
      <c r="G84" s="104" t="s">
        <v>164</v>
      </c>
      <c r="H84" s="105"/>
      <c r="I84" s="105" t="s">
        <v>70</v>
      </c>
      <c r="J84" s="106">
        <v>7</v>
      </c>
      <c r="K84" s="107">
        <v>40543</v>
      </c>
      <c r="L84" s="108">
        <v>0</v>
      </c>
      <c r="M84" s="109">
        <v>37801.800000000003</v>
      </c>
      <c r="N84" s="109">
        <v>0</v>
      </c>
      <c r="O84" s="109">
        <v>0</v>
      </c>
      <c r="P84" s="109">
        <v>0</v>
      </c>
      <c r="Q84" s="109">
        <v>0</v>
      </c>
      <c r="R84" s="123">
        <v>190.60900000000001</v>
      </c>
      <c r="S84" s="111">
        <v>9000</v>
      </c>
      <c r="T84" s="112">
        <v>25000</v>
      </c>
      <c r="U84" s="123">
        <v>1890.08</v>
      </c>
      <c r="V84" s="123">
        <v>0</v>
      </c>
      <c r="W84" s="110">
        <v>0</v>
      </c>
      <c r="X84" s="111">
        <v>0</v>
      </c>
      <c r="Y84" s="113">
        <v>1681.5</v>
      </c>
      <c r="Z84" s="114">
        <v>0</v>
      </c>
      <c r="AA84" s="115">
        <v>0</v>
      </c>
      <c r="AB84" s="109">
        <v>0</v>
      </c>
      <c r="AC84" s="122">
        <v>0</v>
      </c>
      <c r="AD84" s="123">
        <v>0</v>
      </c>
      <c r="AE84" s="123"/>
      <c r="AF84" s="123">
        <v>39.601000000009662</v>
      </c>
      <c r="AG84" s="117">
        <f t="shared" si="11"/>
        <v>9.9999999947613105E-3</v>
      </c>
      <c r="AH84" s="109">
        <v>0</v>
      </c>
      <c r="AI84" s="119">
        <v>0</v>
      </c>
      <c r="AJ84" s="109">
        <v>0</v>
      </c>
      <c r="AK84" s="118">
        <f t="shared" si="12"/>
        <v>9.9999999947613105E-3</v>
      </c>
      <c r="AL84" s="123"/>
      <c r="AM84" s="109"/>
      <c r="AN84" s="119">
        <f t="shared" si="8"/>
        <v>1890.08</v>
      </c>
      <c r="AO84" s="109">
        <v>0</v>
      </c>
      <c r="AP84" s="109">
        <v>0</v>
      </c>
      <c r="AQ84" s="109">
        <v>0</v>
      </c>
      <c r="AR84" s="109">
        <v>1890.08</v>
      </c>
      <c r="AS84" s="120">
        <f t="shared" si="13"/>
        <v>0</v>
      </c>
      <c r="AT84" s="121"/>
      <c r="AU84" s="119">
        <v>9.9999999947613105E-3</v>
      </c>
      <c r="AV84" s="109">
        <v>0</v>
      </c>
      <c r="AW84" s="109">
        <v>0</v>
      </c>
      <c r="AX84" s="109">
        <v>0</v>
      </c>
      <c r="AY84" s="119">
        <f t="shared" si="9"/>
        <v>9.9999999947613105E-3</v>
      </c>
      <c r="AZ84" s="117">
        <f t="shared" si="10"/>
        <v>9.9999999947613105E-3</v>
      </c>
      <c r="BA84" s="101"/>
      <c r="BB84" s="20"/>
      <c r="BC84" s="20"/>
      <c r="BD84" s="20"/>
      <c r="BE84" s="20"/>
      <c r="BF84" s="20"/>
      <c r="BG84" s="20"/>
      <c r="BH84" s="20"/>
      <c r="BI84" s="20"/>
      <c r="BJ84" s="20"/>
    </row>
    <row r="85" spans="1:62" ht="25.5" customHeight="1" x14ac:dyDescent="0.2">
      <c r="A85" s="102">
        <v>78</v>
      </c>
      <c r="B85" s="103">
        <v>78</v>
      </c>
      <c r="C85" s="104" t="s">
        <v>173</v>
      </c>
      <c r="D85" s="104" t="s">
        <v>59</v>
      </c>
      <c r="E85" s="104" t="s">
        <v>60</v>
      </c>
      <c r="F85" s="104" t="s">
        <v>65</v>
      </c>
      <c r="G85" s="104" t="s">
        <v>164</v>
      </c>
      <c r="H85" s="105"/>
      <c r="I85" s="105" t="s">
        <v>67</v>
      </c>
      <c r="J85" s="106">
        <v>6</v>
      </c>
      <c r="K85" s="107">
        <v>41729</v>
      </c>
      <c r="L85" s="108">
        <v>0</v>
      </c>
      <c r="M85" s="109">
        <v>16362</v>
      </c>
      <c r="N85" s="109">
        <v>0</v>
      </c>
      <c r="O85" s="109">
        <v>0</v>
      </c>
      <c r="P85" s="109">
        <v>0</v>
      </c>
      <c r="Q85" s="109">
        <v>0</v>
      </c>
      <c r="R85" s="123">
        <v>83.01</v>
      </c>
      <c r="S85" s="111">
        <v>8500</v>
      </c>
      <c r="T85" s="112">
        <v>5000</v>
      </c>
      <c r="U85" s="123">
        <v>818.09999999999991</v>
      </c>
      <c r="V85" s="123">
        <v>0</v>
      </c>
      <c r="W85" s="110">
        <v>0</v>
      </c>
      <c r="X85" s="111">
        <v>0</v>
      </c>
      <c r="Y85" s="113">
        <v>3637.5</v>
      </c>
      <c r="Z85" s="114">
        <v>0</v>
      </c>
      <c r="AA85" s="115">
        <v>0</v>
      </c>
      <c r="AB85" s="109">
        <v>0</v>
      </c>
      <c r="AC85" s="122">
        <v>-1676.61</v>
      </c>
      <c r="AD85" s="123">
        <v>0</v>
      </c>
      <c r="AE85" s="123"/>
      <c r="AF85" s="123">
        <v>0</v>
      </c>
      <c r="AG85" s="117">
        <f t="shared" si="11"/>
        <v>1.8189894035458565E-12</v>
      </c>
      <c r="AH85" s="109">
        <v>0</v>
      </c>
      <c r="AI85" s="119">
        <v>0</v>
      </c>
      <c r="AJ85" s="109">
        <v>0</v>
      </c>
      <c r="AK85" s="118">
        <f t="shared" si="12"/>
        <v>1.8189894035458565E-12</v>
      </c>
      <c r="AL85" s="123"/>
      <c r="AM85" s="109"/>
      <c r="AN85" s="119">
        <f t="shared" si="8"/>
        <v>818.09999999999991</v>
      </c>
      <c r="AO85" s="109">
        <v>0</v>
      </c>
      <c r="AP85" s="109">
        <v>0</v>
      </c>
      <c r="AQ85" s="109">
        <v>0</v>
      </c>
      <c r="AR85" s="109">
        <v>818.11</v>
      </c>
      <c r="AS85" s="120">
        <f t="shared" si="13"/>
        <v>-1.0000000000104592E-2</v>
      </c>
      <c r="AT85" s="121"/>
      <c r="AU85" s="119">
        <v>1.8189894035458565E-12</v>
      </c>
      <c r="AV85" s="109">
        <v>0</v>
      </c>
      <c r="AW85" s="109">
        <v>0</v>
      </c>
      <c r="AX85" s="109">
        <v>0</v>
      </c>
      <c r="AY85" s="119">
        <f t="shared" si="9"/>
        <v>1.8189894035458565E-12</v>
      </c>
      <c r="AZ85" s="117">
        <f t="shared" si="10"/>
        <v>1.8189894035458565E-12</v>
      </c>
      <c r="BA85" s="101"/>
      <c r="BB85" s="20"/>
      <c r="BC85" s="20"/>
      <c r="BD85" s="20"/>
      <c r="BE85" s="20"/>
      <c r="BF85" s="20"/>
      <c r="BG85" s="20"/>
      <c r="BH85" s="20"/>
      <c r="BI85" s="20"/>
      <c r="BJ85" s="20"/>
    </row>
    <row r="86" spans="1:62" ht="25.5" customHeight="1" x14ac:dyDescent="0.2">
      <c r="A86" s="102">
        <v>79</v>
      </c>
      <c r="B86" s="103">
        <v>79</v>
      </c>
      <c r="C86" s="104" t="s">
        <v>174</v>
      </c>
      <c r="D86" s="104" t="s">
        <v>59</v>
      </c>
      <c r="E86" s="104" t="s">
        <v>60</v>
      </c>
      <c r="F86" s="104" t="s">
        <v>65</v>
      </c>
      <c r="G86" s="104" t="s">
        <v>126</v>
      </c>
      <c r="H86" s="105"/>
      <c r="I86" s="105" t="s">
        <v>67</v>
      </c>
      <c r="J86" s="106">
        <v>12</v>
      </c>
      <c r="K86" s="107">
        <v>41364</v>
      </c>
      <c r="L86" s="108">
        <v>0</v>
      </c>
      <c r="M86" s="109">
        <v>123917.54</v>
      </c>
      <c r="N86" s="109">
        <v>0</v>
      </c>
      <c r="O86" s="109">
        <v>0</v>
      </c>
      <c r="P86" s="109">
        <v>0</v>
      </c>
      <c r="Q86" s="109">
        <v>0</v>
      </c>
      <c r="R86" s="110">
        <v>620.78770000000009</v>
      </c>
      <c r="S86" s="111">
        <v>92000</v>
      </c>
      <c r="T86" s="112">
        <v>15000</v>
      </c>
      <c r="U86" s="110">
        <v>6195.8769999999986</v>
      </c>
      <c r="V86" s="110">
        <v>0</v>
      </c>
      <c r="W86" s="110">
        <v>0</v>
      </c>
      <c r="X86" s="111">
        <v>4536.25</v>
      </c>
      <c r="Y86" s="113">
        <v>4940</v>
      </c>
      <c r="Z86" s="114">
        <v>0</v>
      </c>
      <c r="AA86" s="115">
        <v>0</v>
      </c>
      <c r="AB86" s="109">
        <v>0</v>
      </c>
      <c r="AC86" s="116">
        <v>0</v>
      </c>
      <c r="AD86" s="109">
        <v>0</v>
      </c>
      <c r="AE86" s="109"/>
      <c r="AF86" s="109">
        <v>624.61</v>
      </c>
      <c r="AG86" s="117">
        <f t="shared" si="11"/>
        <v>1.5299999999115244E-2</v>
      </c>
      <c r="AH86" s="109">
        <v>0</v>
      </c>
      <c r="AI86" s="109">
        <v>0</v>
      </c>
      <c r="AJ86" s="109">
        <v>0</v>
      </c>
      <c r="AK86" s="118">
        <f t="shared" si="12"/>
        <v>1.5299999999115244E-2</v>
      </c>
      <c r="AL86" s="109"/>
      <c r="AM86" s="109"/>
      <c r="AN86" s="119">
        <f t="shared" si="8"/>
        <v>6195.8769999999986</v>
      </c>
      <c r="AO86" s="109">
        <v>0</v>
      </c>
      <c r="AP86" s="109">
        <v>0</v>
      </c>
      <c r="AQ86" s="109">
        <v>0</v>
      </c>
      <c r="AR86" s="109">
        <v>0</v>
      </c>
      <c r="AS86" s="120">
        <f t="shared" si="13"/>
        <v>6195.8769999999986</v>
      </c>
      <c r="AT86" s="121"/>
      <c r="AU86" s="119">
        <v>1.5299999999115244E-2</v>
      </c>
      <c r="AV86" s="109">
        <v>0</v>
      </c>
      <c r="AW86" s="109">
        <v>0</v>
      </c>
      <c r="AX86" s="109">
        <v>0</v>
      </c>
      <c r="AY86" s="119">
        <f t="shared" si="9"/>
        <v>1.5299999999115244E-2</v>
      </c>
      <c r="AZ86" s="117">
        <f t="shared" si="10"/>
        <v>1.5299999999115244E-2</v>
      </c>
      <c r="BA86" s="101"/>
      <c r="BB86" s="20"/>
      <c r="BC86" s="20"/>
      <c r="BD86" s="20"/>
      <c r="BE86" s="20"/>
      <c r="BF86" s="20"/>
      <c r="BG86" s="20"/>
      <c r="BH86" s="20"/>
      <c r="BI86" s="20"/>
      <c r="BJ86" s="20"/>
    </row>
    <row r="87" spans="1:62" ht="25.5" customHeight="1" x14ac:dyDescent="0.2">
      <c r="A87" s="102">
        <v>80</v>
      </c>
      <c r="B87" s="103">
        <v>80</v>
      </c>
      <c r="C87" s="104" t="s">
        <v>175</v>
      </c>
      <c r="D87" s="104" t="s">
        <v>59</v>
      </c>
      <c r="E87" s="104" t="s">
        <v>60</v>
      </c>
      <c r="F87" s="104" t="s">
        <v>65</v>
      </c>
      <c r="G87" s="104" t="s">
        <v>84</v>
      </c>
      <c r="H87" s="105"/>
      <c r="I87" s="105" t="s">
        <v>70</v>
      </c>
      <c r="J87" s="106">
        <v>2</v>
      </c>
      <c r="K87" s="107">
        <v>40298</v>
      </c>
      <c r="L87" s="108">
        <v>0</v>
      </c>
      <c r="M87" s="109">
        <v>4156.5</v>
      </c>
      <c r="N87" s="109">
        <v>0</v>
      </c>
      <c r="O87" s="109">
        <v>0</v>
      </c>
      <c r="P87" s="109">
        <v>0</v>
      </c>
      <c r="Q87" s="109">
        <v>0</v>
      </c>
      <c r="R87" s="123">
        <v>83.93</v>
      </c>
      <c r="S87" s="111">
        <v>4050</v>
      </c>
      <c r="T87" s="112">
        <v>0</v>
      </c>
      <c r="U87" s="123">
        <v>0</v>
      </c>
      <c r="V87" s="123">
        <v>0</v>
      </c>
      <c r="W87" s="110">
        <v>0</v>
      </c>
      <c r="X87" s="111">
        <v>0</v>
      </c>
      <c r="Y87" s="113">
        <v>0</v>
      </c>
      <c r="Z87" s="114">
        <v>0</v>
      </c>
      <c r="AA87" s="115">
        <v>0</v>
      </c>
      <c r="AB87" s="109">
        <v>0</v>
      </c>
      <c r="AC87" s="122">
        <v>0</v>
      </c>
      <c r="AD87" s="123">
        <v>0</v>
      </c>
      <c r="AE87" s="123"/>
      <c r="AF87" s="123">
        <v>22.570000000000164</v>
      </c>
      <c r="AG87" s="117">
        <f t="shared" si="11"/>
        <v>0</v>
      </c>
      <c r="AH87" s="109">
        <v>0</v>
      </c>
      <c r="AI87" s="119">
        <v>0</v>
      </c>
      <c r="AJ87" s="109">
        <v>0</v>
      </c>
      <c r="AK87" s="118">
        <f t="shared" si="12"/>
        <v>0</v>
      </c>
      <c r="AL87" s="123"/>
      <c r="AM87" s="109"/>
      <c r="AN87" s="119">
        <f t="shared" si="8"/>
        <v>0</v>
      </c>
      <c r="AO87" s="109">
        <v>0</v>
      </c>
      <c r="AP87" s="109">
        <v>0</v>
      </c>
      <c r="AQ87" s="109">
        <v>0</v>
      </c>
      <c r="AR87" s="109">
        <v>0</v>
      </c>
      <c r="AS87" s="120">
        <f t="shared" si="13"/>
        <v>0</v>
      </c>
      <c r="AT87" s="121"/>
      <c r="AU87" s="119">
        <v>0</v>
      </c>
      <c r="AV87" s="109">
        <v>0</v>
      </c>
      <c r="AW87" s="109">
        <v>0</v>
      </c>
      <c r="AX87" s="109">
        <v>0</v>
      </c>
      <c r="AY87" s="119">
        <f t="shared" si="9"/>
        <v>0</v>
      </c>
      <c r="AZ87" s="117">
        <f t="shared" si="10"/>
        <v>0</v>
      </c>
      <c r="BA87" s="101" t="s">
        <v>98</v>
      </c>
      <c r="BB87" s="20"/>
      <c r="BC87" s="20"/>
      <c r="BD87" s="20"/>
      <c r="BE87" s="20"/>
      <c r="BF87" s="20"/>
      <c r="BG87" s="20"/>
      <c r="BH87" s="20"/>
      <c r="BI87" s="20"/>
      <c r="BJ87" s="20"/>
    </row>
    <row r="88" spans="1:62" ht="25.5" customHeight="1" x14ac:dyDescent="0.2">
      <c r="A88" s="102">
        <v>81</v>
      </c>
      <c r="B88" s="103">
        <v>81</v>
      </c>
      <c r="C88" s="104" t="s">
        <v>176</v>
      </c>
      <c r="D88" s="104" t="s">
        <v>59</v>
      </c>
      <c r="E88" s="104" t="s">
        <v>60</v>
      </c>
      <c r="F88" s="104" t="s">
        <v>65</v>
      </c>
      <c r="G88" s="104" t="s">
        <v>66</v>
      </c>
      <c r="H88" s="105"/>
      <c r="I88" s="105" t="s">
        <v>67</v>
      </c>
      <c r="J88" s="106">
        <v>6</v>
      </c>
      <c r="K88" s="107">
        <v>41729</v>
      </c>
      <c r="L88" s="108">
        <v>0</v>
      </c>
      <c r="M88" s="109">
        <v>34604</v>
      </c>
      <c r="N88" s="109">
        <v>0</v>
      </c>
      <c r="O88" s="109">
        <v>0</v>
      </c>
      <c r="P88" s="109">
        <v>0</v>
      </c>
      <c r="Q88" s="109">
        <v>0</v>
      </c>
      <c r="R88" s="123">
        <v>174.22000000000003</v>
      </c>
      <c r="S88" s="111">
        <v>29000</v>
      </c>
      <c r="T88" s="112">
        <v>0</v>
      </c>
      <c r="U88" s="123">
        <v>1730.2</v>
      </c>
      <c r="V88" s="123">
        <v>0</v>
      </c>
      <c r="W88" s="110">
        <v>0</v>
      </c>
      <c r="X88" s="111">
        <v>1050</v>
      </c>
      <c r="Y88" s="113">
        <v>2092.5</v>
      </c>
      <c r="Z88" s="114">
        <v>0</v>
      </c>
      <c r="AA88" s="115">
        <v>0</v>
      </c>
      <c r="AB88" s="109">
        <v>0</v>
      </c>
      <c r="AC88" s="122">
        <v>0</v>
      </c>
      <c r="AD88" s="123">
        <v>0</v>
      </c>
      <c r="AE88" s="123"/>
      <c r="AF88" s="123">
        <v>557.07000000000005</v>
      </c>
      <c r="AG88" s="117">
        <f t="shared" si="11"/>
        <v>1.0000000002037268E-2</v>
      </c>
      <c r="AH88" s="109">
        <v>0</v>
      </c>
      <c r="AI88" s="119">
        <v>0</v>
      </c>
      <c r="AJ88" s="109">
        <v>0</v>
      </c>
      <c r="AK88" s="118">
        <f t="shared" si="12"/>
        <v>1.0000000002037268E-2</v>
      </c>
      <c r="AL88" s="123"/>
      <c r="AM88" s="109"/>
      <c r="AN88" s="119">
        <f t="shared" si="8"/>
        <v>1730.2</v>
      </c>
      <c r="AO88" s="109">
        <v>0</v>
      </c>
      <c r="AP88" s="109">
        <v>0</v>
      </c>
      <c r="AQ88" s="109">
        <v>0</v>
      </c>
      <c r="AR88" s="123">
        <v>1730.2</v>
      </c>
      <c r="AS88" s="120">
        <f t="shared" si="13"/>
        <v>0</v>
      </c>
      <c r="AT88" s="121"/>
      <c r="AU88" s="119">
        <v>1.0000000002037268E-2</v>
      </c>
      <c r="AV88" s="109">
        <v>0</v>
      </c>
      <c r="AW88" s="109">
        <v>0</v>
      </c>
      <c r="AX88" s="109">
        <v>0</v>
      </c>
      <c r="AY88" s="119">
        <f t="shared" si="9"/>
        <v>1.0000000002037268E-2</v>
      </c>
      <c r="AZ88" s="117">
        <f t="shared" si="10"/>
        <v>1.0000000002037268E-2</v>
      </c>
      <c r="BA88" s="101" t="s">
        <v>98</v>
      </c>
      <c r="BB88" s="20"/>
      <c r="BC88" s="20"/>
      <c r="BD88" s="20"/>
      <c r="BE88" s="20"/>
      <c r="BF88" s="20"/>
      <c r="BG88" s="20"/>
      <c r="BH88" s="20"/>
      <c r="BI88" s="20"/>
      <c r="BJ88" s="20"/>
    </row>
    <row r="89" spans="1:62" ht="25.5" customHeight="1" x14ac:dyDescent="0.2">
      <c r="A89" s="102">
        <v>82</v>
      </c>
      <c r="B89" s="103">
        <v>82</v>
      </c>
      <c r="C89" s="104" t="s">
        <v>177</v>
      </c>
      <c r="D89" s="104" t="s">
        <v>59</v>
      </c>
      <c r="E89" s="104" t="s">
        <v>60</v>
      </c>
      <c r="F89" s="104" t="s">
        <v>65</v>
      </c>
      <c r="G89" s="104" t="s">
        <v>126</v>
      </c>
      <c r="H89" s="105"/>
      <c r="I89" s="105" t="s">
        <v>67</v>
      </c>
      <c r="J89" s="106">
        <v>6</v>
      </c>
      <c r="K89" s="107">
        <v>41729</v>
      </c>
      <c r="L89" s="108">
        <v>0</v>
      </c>
      <c r="M89" s="109">
        <v>29358.560000000001</v>
      </c>
      <c r="N89" s="109">
        <v>0</v>
      </c>
      <c r="O89" s="109">
        <v>0</v>
      </c>
      <c r="P89" s="109">
        <v>0</v>
      </c>
      <c r="Q89" s="109">
        <v>0</v>
      </c>
      <c r="R89" s="123">
        <v>147.99280000000002</v>
      </c>
      <c r="S89" s="111">
        <v>21000</v>
      </c>
      <c r="T89" s="112">
        <v>0</v>
      </c>
      <c r="U89" s="123">
        <v>1467.93</v>
      </c>
      <c r="V89" s="123">
        <v>0</v>
      </c>
      <c r="W89" s="110">
        <v>0</v>
      </c>
      <c r="X89" s="111">
        <v>6092.25</v>
      </c>
      <c r="Y89" s="113">
        <v>625</v>
      </c>
      <c r="Z89" s="114">
        <v>0</v>
      </c>
      <c r="AA89" s="115">
        <v>0</v>
      </c>
      <c r="AB89" s="109">
        <v>0</v>
      </c>
      <c r="AC89" s="122">
        <v>0</v>
      </c>
      <c r="AD89" s="123">
        <v>0</v>
      </c>
      <c r="AE89" s="123"/>
      <c r="AF89" s="123">
        <v>25.39</v>
      </c>
      <c r="AG89" s="117">
        <f t="shared" si="11"/>
        <v>-2.7999999983876478E-3</v>
      </c>
      <c r="AH89" s="109">
        <v>0</v>
      </c>
      <c r="AI89" s="119">
        <v>0</v>
      </c>
      <c r="AJ89" s="109">
        <v>0</v>
      </c>
      <c r="AK89" s="118">
        <f t="shared" si="12"/>
        <v>-2.7999999983876478E-3</v>
      </c>
      <c r="AL89" s="123"/>
      <c r="AM89" s="109"/>
      <c r="AN89" s="119">
        <f t="shared" si="8"/>
        <v>1467.93</v>
      </c>
      <c r="AO89" s="109">
        <v>0</v>
      </c>
      <c r="AP89" s="109">
        <v>0</v>
      </c>
      <c r="AQ89" s="109">
        <v>0</v>
      </c>
      <c r="AR89" s="109">
        <v>1467.93</v>
      </c>
      <c r="AS89" s="120">
        <f t="shared" si="13"/>
        <v>0</v>
      </c>
      <c r="AT89" s="121"/>
      <c r="AU89" s="119">
        <v>-2.7999999983876478E-3</v>
      </c>
      <c r="AV89" s="109">
        <v>0</v>
      </c>
      <c r="AW89" s="109">
        <v>0</v>
      </c>
      <c r="AX89" s="109">
        <v>0</v>
      </c>
      <c r="AY89" s="119">
        <f t="shared" si="9"/>
        <v>-2.7999999983876478E-3</v>
      </c>
      <c r="AZ89" s="117">
        <f t="shared" si="10"/>
        <v>-2.7999999983876478E-3</v>
      </c>
      <c r="BA89" s="101"/>
      <c r="BB89" s="20"/>
      <c r="BC89" s="20"/>
      <c r="BD89" s="20"/>
      <c r="BE89" s="20"/>
      <c r="BF89" s="20"/>
      <c r="BG89" s="20"/>
      <c r="BH89" s="20"/>
      <c r="BI89" s="20"/>
      <c r="BJ89" s="20"/>
    </row>
    <row r="90" spans="1:62" ht="25.5" customHeight="1" x14ac:dyDescent="0.2">
      <c r="A90" s="102">
        <v>83</v>
      </c>
      <c r="B90" s="103">
        <v>83</v>
      </c>
      <c r="C90" s="104" t="s">
        <v>178</v>
      </c>
      <c r="D90" s="104" t="s">
        <v>59</v>
      </c>
      <c r="E90" s="104" t="s">
        <v>60</v>
      </c>
      <c r="F90" s="104" t="s">
        <v>65</v>
      </c>
      <c r="G90" s="104" t="s">
        <v>82</v>
      </c>
      <c r="H90" s="105"/>
      <c r="I90" s="105" t="s">
        <v>70</v>
      </c>
      <c r="J90" s="106">
        <v>11</v>
      </c>
      <c r="K90" s="107">
        <v>40574</v>
      </c>
      <c r="L90" s="108">
        <v>0</v>
      </c>
      <c r="M90" s="109">
        <v>28985</v>
      </c>
      <c r="N90" s="109">
        <v>0</v>
      </c>
      <c r="O90" s="109">
        <v>0</v>
      </c>
      <c r="P90" s="109">
        <v>0</v>
      </c>
      <c r="Q90" s="109">
        <v>0</v>
      </c>
      <c r="R90" s="110">
        <v>580.90000000000009</v>
      </c>
      <c r="S90" s="111">
        <v>24700</v>
      </c>
      <c r="T90" s="112">
        <v>0</v>
      </c>
      <c r="U90" s="110">
        <v>0</v>
      </c>
      <c r="V90" s="110">
        <v>0</v>
      </c>
      <c r="W90" s="110">
        <v>0</v>
      </c>
      <c r="X90" s="111">
        <v>0</v>
      </c>
      <c r="Y90" s="113">
        <v>2201</v>
      </c>
      <c r="Z90" s="114">
        <v>0</v>
      </c>
      <c r="AA90" s="115">
        <v>0</v>
      </c>
      <c r="AB90" s="109">
        <v>0</v>
      </c>
      <c r="AC90" s="116">
        <v>1500</v>
      </c>
      <c r="AD90" s="109">
        <v>0</v>
      </c>
      <c r="AE90" s="109"/>
      <c r="AF90" s="109">
        <v>3.0999999999985448</v>
      </c>
      <c r="AG90" s="117">
        <f t="shared" si="11"/>
        <v>0</v>
      </c>
      <c r="AH90" s="109">
        <v>0</v>
      </c>
      <c r="AI90" s="109">
        <v>0</v>
      </c>
      <c r="AJ90" s="109">
        <v>0</v>
      </c>
      <c r="AK90" s="118">
        <f t="shared" si="12"/>
        <v>0</v>
      </c>
      <c r="AL90" s="109"/>
      <c r="AM90" s="109"/>
      <c r="AN90" s="119">
        <f t="shared" si="8"/>
        <v>0</v>
      </c>
      <c r="AO90" s="109">
        <v>0</v>
      </c>
      <c r="AP90" s="109">
        <v>0</v>
      </c>
      <c r="AQ90" s="109">
        <v>0</v>
      </c>
      <c r="AR90" s="109">
        <v>0</v>
      </c>
      <c r="AS90" s="120">
        <f t="shared" si="13"/>
        <v>0</v>
      </c>
      <c r="AT90" s="121"/>
      <c r="AU90" s="119">
        <v>0</v>
      </c>
      <c r="AV90" s="109">
        <v>0</v>
      </c>
      <c r="AW90" s="109">
        <v>0</v>
      </c>
      <c r="AX90" s="109">
        <v>0</v>
      </c>
      <c r="AY90" s="119">
        <f t="shared" si="9"/>
        <v>0</v>
      </c>
      <c r="AZ90" s="117">
        <f t="shared" si="10"/>
        <v>0</v>
      </c>
      <c r="BA90" s="101"/>
      <c r="BB90" s="20"/>
      <c r="BC90" s="20"/>
      <c r="BD90" s="20"/>
      <c r="BE90" s="20"/>
      <c r="BF90" s="20"/>
      <c r="BG90" s="20"/>
      <c r="BH90" s="20"/>
      <c r="BI90" s="20"/>
      <c r="BJ90" s="20"/>
    </row>
    <row r="91" spans="1:62" ht="25.5" customHeight="1" x14ac:dyDescent="0.2">
      <c r="A91" s="102">
        <v>84</v>
      </c>
      <c r="B91" s="103">
        <v>84</v>
      </c>
      <c r="C91" s="104" t="s">
        <v>179</v>
      </c>
      <c r="D91" s="104" t="s">
        <v>59</v>
      </c>
      <c r="E91" s="104" t="s">
        <v>60</v>
      </c>
      <c r="F91" s="104" t="s">
        <v>65</v>
      </c>
      <c r="G91" s="104" t="s">
        <v>69</v>
      </c>
      <c r="H91" s="105"/>
      <c r="I91" s="105" t="s">
        <v>70</v>
      </c>
      <c r="J91" s="106">
        <v>2</v>
      </c>
      <c r="K91" s="107">
        <v>40298</v>
      </c>
      <c r="L91" s="108">
        <v>0</v>
      </c>
      <c r="M91" s="109">
        <v>3845</v>
      </c>
      <c r="N91" s="109">
        <v>0</v>
      </c>
      <c r="O91" s="109">
        <v>0</v>
      </c>
      <c r="P91" s="109">
        <v>0</v>
      </c>
      <c r="Q91" s="109">
        <v>0</v>
      </c>
      <c r="R91" s="110">
        <v>77.7</v>
      </c>
      <c r="S91" s="111">
        <v>3767.3</v>
      </c>
      <c r="T91" s="112">
        <v>0</v>
      </c>
      <c r="U91" s="110">
        <v>0</v>
      </c>
      <c r="V91" s="110">
        <v>0</v>
      </c>
      <c r="W91" s="110">
        <v>0</v>
      </c>
      <c r="X91" s="111">
        <v>0</v>
      </c>
      <c r="Y91" s="113">
        <v>0</v>
      </c>
      <c r="Z91" s="114">
        <v>0</v>
      </c>
      <c r="AA91" s="115">
        <v>0</v>
      </c>
      <c r="AB91" s="109">
        <v>0</v>
      </c>
      <c r="AC91" s="116">
        <v>0</v>
      </c>
      <c r="AD91" s="109">
        <v>0</v>
      </c>
      <c r="AE91" s="109"/>
      <c r="AF91" s="109">
        <v>0</v>
      </c>
      <c r="AG91" s="117">
        <f t="shared" si="11"/>
        <v>0</v>
      </c>
      <c r="AH91" s="109">
        <v>0</v>
      </c>
      <c r="AI91" s="109">
        <v>0</v>
      </c>
      <c r="AJ91" s="109">
        <v>0</v>
      </c>
      <c r="AK91" s="118">
        <f t="shared" si="12"/>
        <v>0</v>
      </c>
      <c r="AL91" s="109"/>
      <c r="AM91" s="109"/>
      <c r="AN91" s="119">
        <f t="shared" si="8"/>
        <v>0</v>
      </c>
      <c r="AO91" s="109">
        <v>0</v>
      </c>
      <c r="AP91" s="109">
        <v>0</v>
      </c>
      <c r="AQ91" s="109">
        <v>0</v>
      </c>
      <c r="AR91" s="109">
        <v>0</v>
      </c>
      <c r="AS91" s="120">
        <f t="shared" si="13"/>
        <v>0</v>
      </c>
      <c r="AT91" s="121"/>
      <c r="AU91" s="119">
        <v>0</v>
      </c>
      <c r="AV91" s="109">
        <v>0</v>
      </c>
      <c r="AW91" s="109">
        <v>0</v>
      </c>
      <c r="AX91" s="109">
        <v>0</v>
      </c>
      <c r="AY91" s="119">
        <f t="shared" si="9"/>
        <v>0</v>
      </c>
      <c r="AZ91" s="117">
        <f t="shared" si="10"/>
        <v>0</v>
      </c>
      <c r="BA91" s="101"/>
      <c r="BB91" s="20"/>
      <c r="BC91" s="20"/>
      <c r="BD91" s="20"/>
      <c r="BE91" s="20"/>
      <c r="BF91" s="20"/>
      <c r="BG91" s="20"/>
      <c r="BH91" s="20"/>
      <c r="BI91" s="20"/>
      <c r="BJ91" s="20"/>
    </row>
    <row r="92" spans="1:62" ht="25.5" customHeight="1" x14ac:dyDescent="0.2">
      <c r="A92" s="102">
        <v>85</v>
      </c>
      <c r="B92" s="103">
        <v>85</v>
      </c>
      <c r="C92" s="104" t="s">
        <v>180</v>
      </c>
      <c r="D92" s="104" t="s">
        <v>59</v>
      </c>
      <c r="E92" s="104" t="s">
        <v>60</v>
      </c>
      <c r="F92" s="104" t="s">
        <v>65</v>
      </c>
      <c r="G92" s="104" t="s">
        <v>126</v>
      </c>
      <c r="H92" s="105"/>
      <c r="I92" s="105" t="s">
        <v>67</v>
      </c>
      <c r="J92" s="106">
        <v>35</v>
      </c>
      <c r="K92" s="107">
        <v>42004</v>
      </c>
      <c r="L92" s="108">
        <v>0</v>
      </c>
      <c r="M92" s="109">
        <v>8782414.8000000007</v>
      </c>
      <c r="N92" s="109">
        <v>0</v>
      </c>
      <c r="O92" s="109">
        <v>0</v>
      </c>
      <c r="P92" s="109">
        <v>0</v>
      </c>
      <c r="Q92" s="109">
        <v>0</v>
      </c>
      <c r="R92" s="123">
        <v>43913.274000000005</v>
      </c>
      <c r="S92" s="111">
        <v>3928500</v>
      </c>
      <c r="T92" s="112">
        <v>4250178.75</v>
      </c>
      <c r="U92" s="123">
        <v>439120.74000000017</v>
      </c>
      <c r="V92" s="123">
        <v>0</v>
      </c>
      <c r="W92" s="110">
        <v>0</v>
      </c>
      <c r="X92" s="111">
        <v>20621</v>
      </c>
      <c r="Y92" s="113">
        <v>99363.5</v>
      </c>
      <c r="Z92" s="114">
        <v>0</v>
      </c>
      <c r="AA92" s="115">
        <v>0</v>
      </c>
      <c r="AB92" s="109">
        <v>0</v>
      </c>
      <c r="AC92" s="122">
        <v>717.47</v>
      </c>
      <c r="AD92" s="123">
        <v>0</v>
      </c>
      <c r="AE92" s="123"/>
      <c r="AF92" s="123">
        <v>7.0000000000000007E-2</v>
      </c>
      <c r="AG92" s="117">
        <f t="shared" si="11"/>
        <v>-4.0000006556510925E-3</v>
      </c>
      <c r="AH92" s="109">
        <v>0</v>
      </c>
      <c r="AI92" s="119">
        <v>0</v>
      </c>
      <c r="AJ92" s="109">
        <v>0</v>
      </c>
      <c r="AK92" s="118">
        <f t="shared" si="12"/>
        <v>-4.0000006556510925E-3</v>
      </c>
      <c r="AL92" s="123"/>
      <c r="AM92" s="109"/>
      <c r="AN92" s="119">
        <f t="shared" si="8"/>
        <v>439120.74000000017</v>
      </c>
      <c r="AO92" s="109">
        <v>224120</v>
      </c>
      <c r="AP92" s="109">
        <v>215000</v>
      </c>
      <c r="AQ92" s="109">
        <v>0</v>
      </c>
      <c r="AR92" s="109">
        <v>0</v>
      </c>
      <c r="AS92" s="120">
        <f t="shared" si="13"/>
        <v>0.74000000016530976</v>
      </c>
      <c r="AT92" s="121"/>
      <c r="AU92" s="119">
        <v>-4.0000006556510925E-3</v>
      </c>
      <c r="AV92" s="109">
        <v>0</v>
      </c>
      <c r="AW92" s="109">
        <v>0</v>
      </c>
      <c r="AX92" s="109">
        <v>0</v>
      </c>
      <c r="AY92" s="119">
        <f t="shared" si="9"/>
        <v>-4.0000006556510925E-3</v>
      </c>
      <c r="AZ92" s="117">
        <f t="shared" si="10"/>
        <v>-4.0000006556510925E-3</v>
      </c>
      <c r="BA92" s="101"/>
      <c r="BB92" s="20"/>
      <c r="BC92" s="20"/>
      <c r="BD92" s="20"/>
      <c r="BE92" s="20"/>
      <c r="BF92" s="20"/>
      <c r="BG92" s="20"/>
      <c r="BH92" s="20"/>
      <c r="BI92" s="20"/>
      <c r="BJ92" s="20"/>
    </row>
    <row r="93" spans="1:62" ht="25.5" customHeight="1" x14ac:dyDescent="0.2">
      <c r="A93" s="102">
        <v>86</v>
      </c>
      <c r="B93" s="103">
        <v>86</v>
      </c>
      <c r="C93" s="104" t="s">
        <v>181</v>
      </c>
      <c r="D93" s="104" t="s">
        <v>59</v>
      </c>
      <c r="E93" s="104" t="s">
        <v>60</v>
      </c>
      <c r="F93" s="104" t="s">
        <v>65</v>
      </c>
      <c r="G93" s="104" t="s">
        <v>159</v>
      </c>
      <c r="H93" s="105"/>
      <c r="I93" s="105" t="s">
        <v>70</v>
      </c>
      <c r="J93" s="106">
        <v>3</v>
      </c>
      <c r="K93" s="107">
        <v>40329</v>
      </c>
      <c r="L93" s="108">
        <v>0</v>
      </c>
      <c r="M93" s="109">
        <v>10740</v>
      </c>
      <c r="N93" s="109">
        <v>0</v>
      </c>
      <c r="O93" s="109">
        <v>0</v>
      </c>
      <c r="P93" s="109">
        <v>0</v>
      </c>
      <c r="Q93" s="109">
        <v>0</v>
      </c>
      <c r="R93" s="110">
        <v>54.9</v>
      </c>
      <c r="S93" s="111">
        <v>10500</v>
      </c>
      <c r="T93" s="112">
        <v>0</v>
      </c>
      <c r="U93" s="110">
        <v>0</v>
      </c>
      <c r="V93" s="110">
        <v>0</v>
      </c>
      <c r="W93" s="110">
        <v>0</v>
      </c>
      <c r="X93" s="111">
        <v>0</v>
      </c>
      <c r="Y93" s="113">
        <v>0</v>
      </c>
      <c r="Z93" s="114">
        <v>0</v>
      </c>
      <c r="AA93" s="115">
        <v>0</v>
      </c>
      <c r="AB93" s="109">
        <v>0</v>
      </c>
      <c r="AC93" s="116">
        <v>0</v>
      </c>
      <c r="AD93" s="109">
        <v>0</v>
      </c>
      <c r="AE93" s="109"/>
      <c r="AF93" s="109">
        <v>185.1</v>
      </c>
      <c r="AG93" s="117">
        <f t="shared" si="11"/>
        <v>0</v>
      </c>
      <c r="AH93" s="109">
        <v>0</v>
      </c>
      <c r="AI93" s="109">
        <v>0</v>
      </c>
      <c r="AJ93" s="109">
        <v>0</v>
      </c>
      <c r="AK93" s="118">
        <f t="shared" si="12"/>
        <v>0</v>
      </c>
      <c r="AL93" s="109"/>
      <c r="AM93" s="109"/>
      <c r="AN93" s="119">
        <f t="shared" si="8"/>
        <v>0</v>
      </c>
      <c r="AO93" s="109">
        <v>0</v>
      </c>
      <c r="AP93" s="109">
        <v>0</v>
      </c>
      <c r="AQ93" s="109">
        <v>0</v>
      </c>
      <c r="AR93" s="109">
        <v>0</v>
      </c>
      <c r="AS93" s="120">
        <f t="shared" si="13"/>
        <v>0</v>
      </c>
      <c r="AT93" s="121"/>
      <c r="AU93" s="119">
        <v>0</v>
      </c>
      <c r="AV93" s="109">
        <v>0</v>
      </c>
      <c r="AW93" s="109">
        <v>0</v>
      </c>
      <c r="AX93" s="109">
        <v>0</v>
      </c>
      <c r="AY93" s="119">
        <f t="shared" si="9"/>
        <v>0</v>
      </c>
      <c r="AZ93" s="117">
        <f t="shared" si="10"/>
        <v>0</v>
      </c>
      <c r="BA93" s="101"/>
      <c r="BB93" s="20"/>
      <c r="BC93" s="20"/>
      <c r="BD93" s="20"/>
      <c r="BE93" s="20"/>
      <c r="BF93" s="20"/>
      <c r="BG93" s="20"/>
      <c r="BH93" s="20"/>
      <c r="BI93" s="20"/>
      <c r="BJ93" s="20"/>
    </row>
    <row r="94" spans="1:62" ht="25.5" customHeight="1" x14ac:dyDescent="0.2">
      <c r="A94" s="102">
        <v>87</v>
      </c>
      <c r="B94" s="103">
        <v>87</v>
      </c>
      <c r="C94" s="104" t="s">
        <v>182</v>
      </c>
      <c r="D94" s="104" t="s">
        <v>59</v>
      </c>
      <c r="E94" s="104" t="s">
        <v>60</v>
      </c>
      <c r="F94" s="104" t="s">
        <v>65</v>
      </c>
      <c r="G94" s="104" t="s">
        <v>69</v>
      </c>
      <c r="H94" s="105"/>
      <c r="I94" s="105" t="s">
        <v>70</v>
      </c>
      <c r="J94" s="106">
        <v>25</v>
      </c>
      <c r="K94" s="107">
        <v>40999</v>
      </c>
      <c r="L94" s="108">
        <v>0</v>
      </c>
      <c r="M94" s="109">
        <v>59630</v>
      </c>
      <c r="N94" s="109">
        <v>0</v>
      </c>
      <c r="O94" s="109">
        <v>0</v>
      </c>
      <c r="P94" s="109">
        <v>0</v>
      </c>
      <c r="Q94" s="109">
        <v>0</v>
      </c>
      <c r="R94" s="123">
        <v>1193.8000000000002</v>
      </c>
      <c r="S94" s="111">
        <v>57640</v>
      </c>
      <c r="T94" s="112">
        <v>0</v>
      </c>
      <c r="U94" s="123">
        <v>0</v>
      </c>
      <c r="V94" s="123">
        <v>0</v>
      </c>
      <c r="W94" s="110">
        <v>0</v>
      </c>
      <c r="X94" s="111">
        <v>0</v>
      </c>
      <c r="Y94" s="113">
        <v>-204</v>
      </c>
      <c r="Z94" s="114">
        <v>0</v>
      </c>
      <c r="AA94" s="115">
        <v>0</v>
      </c>
      <c r="AB94" s="109">
        <v>0</v>
      </c>
      <c r="AC94" s="122">
        <v>1000</v>
      </c>
      <c r="AD94" s="123">
        <v>0</v>
      </c>
      <c r="AE94" s="123"/>
      <c r="AF94" s="123">
        <v>0.2</v>
      </c>
      <c r="AG94" s="117">
        <f t="shared" si="11"/>
        <v>0</v>
      </c>
      <c r="AH94" s="109">
        <v>0</v>
      </c>
      <c r="AI94" s="119">
        <v>0</v>
      </c>
      <c r="AJ94" s="109">
        <v>0</v>
      </c>
      <c r="AK94" s="118">
        <f t="shared" si="12"/>
        <v>0</v>
      </c>
      <c r="AL94" s="123"/>
      <c r="AM94" s="109"/>
      <c r="AN94" s="119">
        <f t="shared" si="8"/>
        <v>0</v>
      </c>
      <c r="AO94" s="109">
        <v>0</v>
      </c>
      <c r="AP94" s="109">
        <v>0</v>
      </c>
      <c r="AQ94" s="109">
        <v>0</v>
      </c>
      <c r="AR94" s="109">
        <v>0</v>
      </c>
      <c r="AS94" s="120">
        <f t="shared" si="13"/>
        <v>0</v>
      </c>
      <c r="AT94" s="121"/>
      <c r="AU94" s="119">
        <v>0</v>
      </c>
      <c r="AV94" s="109">
        <v>0</v>
      </c>
      <c r="AW94" s="109">
        <v>0</v>
      </c>
      <c r="AX94" s="109">
        <v>0</v>
      </c>
      <c r="AY94" s="119">
        <f t="shared" si="9"/>
        <v>0</v>
      </c>
      <c r="AZ94" s="117">
        <f t="shared" si="10"/>
        <v>0</v>
      </c>
      <c r="BA94" s="101"/>
      <c r="BB94" s="20"/>
      <c r="BC94" s="20"/>
      <c r="BD94" s="20"/>
      <c r="BE94" s="20"/>
      <c r="BF94" s="20"/>
      <c r="BG94" s="20"/>
      <c r="BH94" s="20"/>
      <c r="BI94" s="20"/>
      <c r="BJ94" s="20"/>
    </row>
    <row r="95" spans="1:62" ht="25.5" customHeight="1" x14ac:dyDescent="0.2">
      <c r="A95" s="102">
        <v>88</v>
      </c>
      <c r="B95" s="103">
        <v>88</v>
      </c>
      <c r="C95" s="104" t="s">
        <v>183</v>
      </c>
      <c r="D95" s="104" t="s">
        <v>59</v>
      </c>
      <c r="E95" s="104" t="s">
        <v>60</v>
      </c>
      <c r="F95" s="104" t="s">
        <v>108</v>
      </c>
      <c r="G95" s="104" t="s">
        <v>139</v>
      </c>
      <c r="H95" s="105"/>
      <c r="I95" s="105" t="s">
        <v>70</v>
      </c>
      <c r="J95" s="106">
        <v>4</v>
      </c>
      <c r="K95" s="107">
        <v>40482</v>
      </c>
      <c r="L95" s="108">
        <v>0</v>
      </c>
      <c r="M95" s="109">
        <v>20800</v>
      </c>
      <c r="N95" s="109">
        <v>0</v>
      </c>
      <c r="O95" s="109">
        <v>0</v>
      </c>
      <c r="P95" s="109">
        <v>0</v>
      </c>
      <c r="Q95" s="109">
        <v>0</v>
      </c>
      <c r="R95" s="110">
        <v>417.20000000000005</v>
      </c>
      <c r="S95" s="111">
        <v>26000</v>
      </c>
      <c r="T95" s="112">
        <v>1300</v>
      </c>
      <c r="U95" s="110">
        <v>0</v>
      </c>
      <c r="V95" s="110">
        <v>0</v>
      </c>
      <c r="W95" s="110">
        <v>0</v>
      </c>
      <c r="X95" s="111">
        <v>0</v>
      </c>
      <c r="Y95" s="113">
        <v>0</v>
      </c>
      <c r="Z95" s="114">
        <v>0</v>
      </c>
      <c r="AA95" s="115">
        <v>0</v>
      </c>
      <c r="AB95" s="109">
        <v>0</v>
      </c>
      <c r="AC95" s="116">
        <v>-6917.2</v>
      </c>
      <c r="AD95" s="109">
        <v>0</v>
      </c>
      <c r="AE95" s="109"/>
      <c r="AF95" s="109">
        <v>0</v>
      </c>
      <c r="AG95" s="117">
        <f t="shared" si="11"/>
        <v>0</v>
      </c>
      <c r="AH95" s="109">
        <v>0</v>
      </c>
      <c r="AI95" s="109">
        <v>0</v>
      </c>
      <c r="AJ95" s="109">
        <v>0</v>
      </c>
      <c r="AK95" s="118">
        <f t="shared" si="12"/>
        <v>0</v>
      </c>
      <c r="AL95" s="109"/>
      <c r="AM95" s="109"/>
      <c r="AN95" s="119">
        <f t="shared" si="8"/>
        <v>0</v>
      </c>
      <c r="AO95" s="109">
        <v>0</v>
      </c>
      <c r="AP95" s="109">
        <v>0</v>
      </c>
      <c r="AQ95" s="109">
        <v>0</v>
      </c>
      <c r="AR95" s="109">
        <v>0</v>
      </c>
      <c r="AS95" s="120">
        <f t="shared" si="13"/>
        <v>0</v>
      </c>
      <c r="AT95" s="121"/>
      <c r="AU95" s="119">
        <v>0</v>
      </c>
      <c r="AV95" s="109">
        <v>0</v>
      </c>
      <c r="AW95" s="109">
        <v>0</v>
      </c>
      <c r="AX95" s="109">
        <v>0</v>
      </c>
      <c r="AY95" s="119">
        <f t="shared" si="9"/>
        <v>0</v>
      </c>
      <c r="AZ95" s="117">
        <f t="shared" si="10"/>
        <v>0</v>
      </c>
      <c r="BA95" s="101"/>
      <c r="BB95" s="20"/>
      <c r="BC95" s="20"/>
      <c r="BD95" s="20"/>
      <c r="BE95" s="20"/>
      <c r="BF95" s="20"/>
      <c r="BG95" s="20"/>
      <c r="BH95" s="20"/>
      <c r="BI95" s="20"/>
      <c r="BJ95" s="20"/>
    </row>
    <row r="96" spans="1:62" ht="25.5" customHeight="1" x14ac:dyDescent="0.2">
      <c r="A96" s="102">
        <v>89</v>
      </c>
      <c r="B96" s="103">
        <v>89</v>
      </c>
      <c r="C96" s="104" t="s">
        <v>184</v>
      </c>
      <c r="D96" s="104" t="s">
        <v>59</v>
      </c>
      <c r="E96" s="104" t="s">
        <v>60</v>
      </c>
      <c r="F96" s="104" t="s">
        <v>65</v>
      </c>
      <c r="G96" s="104" t="s">
        <v>80</v>
      </c>
      <c r="H96" s="105"/>
      <c r="I96" s="105" t="s">
        <v>70</v>
      </c>
      <c r="J96" s="106">
        <v>2</v>
      </c>
      <c r="K96" s="107">
        <v>40298</v>
      </c>
      <c r="L96" s="108">
        <v>0</v>
      </c>
      <c r="M96" s="109">
        <v>2096</v>
      </c>
      <c r="N96" s="109">
        <v>0</v>
      </c>
      <c r="O96" s="109">
        <v>0</v>
      </c>
      <c r="P96" s="109">
        <v>0</v>
      </c>
      <c r="Q96" s="109">
        <v>0</v>
      </c>
      <c r="R96" s="123">
        <v>42.72</v>
      </c>
      <c r="S96" s="111">
        <v>1303.28</v>
      </c>
      <c r="T96" s="112">
        <v>0</v>
      </c>
      <c r="U96" s="123">
        <v>0</v>
      </c>
      <c r="V96" s="123">
        <v>0</v>
      </c>
      <c r="W96" s="110">
        <v>0</v>
      </c>
      <c r="X96" s="111">
        <v>0</v>
      </c>
      <c r="Y96" s="113">
        <v>0</v>
      </c>
      <c r="Z96" s="114">
        <v>0</v>
      </c>
      <c r="AA96" s="115">
        <v>0</v>
      </c>
      <c r="AB96" s="109">
        <v>0</v>
      </c>
      <c r="AC96" s="122">
        <v>750</v>
      </c>
      <c r="AD96" s="123">
        <v>0</v>
      </c>
      <c r="AE96" s="123"/>
      <c r="AF96" s="123">
        <v>0</v>
      </c>
      <c r="AG96" s="117">
        <f t="shared" si="11"/>
        <v>4.5474735088646412E-13</v>
      </c>
      <c r="AH96" s="109">
        <v>0</v>
      </c>
      <c r="AI96" s="119">
        <v>0</v>
      </c>
      <c r="AJ96" s="109">
        <v>0</v>
      </c>
      <c r="AK96" s="118">
        <f t="shared" si="12"/>
        <v>4.5474735088646412E-13</v>
      </c>
      <c r="AL96" s="123"/>
      <c r="AM96" s="109"/>
      <c r="AN96" s="119">
        <f t="shared" si="8"/>
        <v>0</v>
      </c>
      <c r="AO96" s="109">
        <v>0</v>
      </c>
      <c r="AP96" s="109">
        <v>0</v>
      </c>
      <c r="AQ96" s="109">
        <v>0</v>
      </c>
      <c r="AR96" s="109">
        <v>0</v>
      </c>
      <c r="AS96" s="120">
        <f t="shared" si="13"/>
        <v>0</v>
      </c>
      <c r="AT96" s="121"/>
      <c r="AU96" s="119">
        <v>4.5474735088646412E-13</v>
      </c>
      <c r="AV96" s="109">
        <v>0</v>
      </c>
      <c r="AW96" s="109">
        <v>0</v>
      </c>
      <c r="AX96" s="109">
        <v>0</v>
      </c>
      <c r="AY96" s="119">
        <f t="shared" si="9"/>
        <v>4.5474735088646412E-13</v>
      </c>
      <c r="AZ96" s="117">
        <f t="shared" si="10"/>
        <v>4.5474735088646412E-13</v>
      </c>
      <c r="BA96" s="101"/>
      <c r="BB96" s="20"/>
      <c r="BC96" s="20"/>
      <c r="BD96" s="20"/>
      <c r="BE96" s="20"/>
      <c r="BF96" s="20"/>
      <c r="BG96" s="20"/>
      <c r="BH96" s="20"/>
      <c r="BI96" s="20"/>
      <c r="BJ96" s="20"/>
    </row>
    <row r="97" spans="1:62" ht="25.5" customHeight="1" x14ac:dyDescent="0.2">
      <c r="A97" s="102">
        <v>90</v>
      </c>
      <c r="B97" s="103">
        <v>90</v>
      </c>
      <c r="C97" s="104" t="s">
        <v>185</v>
      </c>
      <c r="D97" s="104" t="s">
        <v>59</v>
      </c>
      <c r="E97" s="104" t="s">
        <v>60</v>
      </c>
      <c r="F97" s="104" t="s">
        <v>65</v>
      </c>
      <c r="G97" s="104" t="s">
        <v>69</v>
      </c>
      <c r="H97" s="105"/>
      <c r="I97" s="105" t="s">
        <v>70</v>
      </c>
      <c r="J97" s="106">
        <v>13</v>
      </c>
      <c r="K97" s="107">
        <v>40816</v>
      </c>
      <c r="L97" s="108">
        <v>0</v>
      </c>
      <c r="M97" s="109">
        <v>35870</v>
      </c>
      <c r="N97" s="109">
        <v>0</v>
      </c>
      <c r="O97" s="109">
        <v>0</v>
      </c>
      <c r="P97" s="109">
        <v>0</v>
      </c>
      <c r="Q97" s="109">
        <v>0</v>
      </c>
      <c r="R97" s="110">
        <v>718.60000000000014</v>
      </c>
      <c r="S97" s="111">
        <v>35150</v>
      </c>
      <c r="T97" s="112">
        <v>0</v>
      </c>
      <c r="U97" s="110">
        <v>0</v>
      </c>
      <c r="V97" s="110">
        <v>0</v>
      </c>
      <c r="W97" s="110">
        <v>0</v>
      </c>
      <c r="X97" s="111">
        <v>0</v>
      </c>
      <c r="Y97" s="113">
        <v>0</v>
      </c>
      <c r="Z97" s="114">
        <v>0</v>
      </c>
      <c r="AA97" s="115">
        <v>0</v>
      </c>
      <c r="AB97" s="109">
        <v>0</v>
      </c>
      <c r="AC97" s="116">
        <v>0</v>
      </c>
      <c r="AD97" s="109">
        <v>0</v>
      </c>
      <c r="AE97" s="109"/>
      <c r="AF97" s="109">
        <v>1.4000000000014552</v>
      </c>
      <c r="AG97" s="117">
        <f t="shared" si="11"/>
        <v>0</v>
      </c>
      <c r="AH97" s="109">
        <v>0</v>
      </c>
      <c r="AI97" s="109">
        <v>0</v>
      </c>
      <c r="AJ97" s="109">
        <v>0</v>
      </c>
      <c r="AK97" s="118">
        <f t="shared" si="12"/>
        <v>0</v>
      </c>
      <c r="AL97" s="109"/>
      <c r="AM97" s="109"/>
      <c r="AN97" s="119">
        <f t="shared" si="8"/>
        <v>0</v>
      </c>
      <c r="AO97" s="109">
        <v>0</v>
      </c>
      <c r="AP97" s="109">
        <v>0</v>
      </c>
      <c r="AQ97" s="109">
        <v>0</v>
      </c>
      <c r="AR97" s="109">
        <v>0</v>
      </c>
      <c r="AS97" s="120">
        <f t="shared" si="13"/>
        <v>0</v>
      </c>
      <c r="AT97" s="121"/>
      <c r="AU97" s="119">
        <v>0</v>
      </c>
      <c r="AV97" s="109">
        <v>0</v>
      </c>
      <c r="AW97" s="109">
        <v>0</v>
      </c>
      <c r="AX97" s="109">
        <v>0</v>
      </c>
      <c r="AY97" s="119">
        <f t="shared" si="9"/>
        <v>0</v>
      </c>
      <c r="AZ97" s="117">
        <f t="shared" si="10"/>
        <v>0</v>
      </c>
      <c r="BA97" s="101"/>
      <c r="BB97" s="20"/>
      <c r="BC97" s="20"/>
      <c r="BD97" s="20"/>
      <c r="BE97" s="20"/>
      <c r="BF97" s="20"/>
      <c r="BG97" s="20"/>
      <c r="BH97" s="20"/>
      <c r="BI97" s="20"/>
      <c r="BJ97" s="20"/>
    </row>
    <row r="98" spans="1:62" ht="25.5" customHeight="1" x14ac:dyDescent="0.2">
      <c r="A98" s="102">
        <v>91</v>
      </c>
      <c r="B98" s="103">
        <v>91</v>
      </c>
      <c r="C98" s="104" t="s">
        <v>186</v>
      </c>
      <c r="D98" s="104" t="s">
        <v>59</v>
      </c>
      <c r="E98" s="104" t="s">
        <v>60</v>
      </c>
      <c r="F98" s="104" t="s">
        <v>65</v>
      </c>
      <c r="G98" s="104" t="s">
        <v>72</v>
      </c>
      <c r="H98" s="105"/>
      <c r="I98" s="105" t="s">
        <v>70</v>
      </c>
      <c r="J98" s="106">
        <v>21</v>
      </c>
      <c r="K98" s="107">
        <v>41152</v>
      </c>
      <c r="L98" s="108">
        <v>0</v>
      </c>
      <c r="M98" s="109">
        <v>42601.25</v>
      </c>
      <c r="N98" s="109">
        <v>0</v>
      </c>
      <c r="O98" s="109">
        <v>0</v>
      </c>
      <c r="P98" s="109">
        <v>0</v>
      </c>
      <c r="Q98" s="109">
        <v>0</v>
      </c>
      <c r="R98" s="123">
        <v>852.82500000000005</v>
      </c>
      <c r="S98" s="111">
        <v>40870</v>
      </c>
      <c r="T98" s="112">
        <v>0</v>
      </c>
      <c r="U98" s="123">
        <v>0</v>
      </c>
      <c r="V98" s="123">
        <v>0</v>
      </c>
      <c r="W98" s="110">
        <v>0</v>
      </c>
      <c r="X98" s="111">
        <v>0</v>
      </c>
      <c r="Y98" s="113">
        <v>377.12</v>
      </c>
      <c r="Z98" s="114">
        <v>0</v>
      </c>
      <c r="AA98" s="115">
        <v>0</v>
      </c>
      <c r="AB98" s="109">
        <v>0</v>
      </c>
      <c r="AC98" s="122">
        <v>500</v>
      </c>
      <c r="AD98" s="123">
        <v>0</v>
      </c>
      <c r="AE98" s="123"/>
      <c r="AF98" s="123">
        <v>1.305000000000291</v>
      </c>
      <c r="AG98" s="117">
        <f t="shared" si="11"/>
        <v>0</v>
      </c>
      <c r="AH98" s="109">
        <v>0</v>
      </c>
      <c r="AI98" s="119">
        <v>0</v>
      </c>
      <c r="AJ98" s="109">
        <v>0</v>
      </c>
      <c r="AK98" s="118">
        <f t="shared" si="12"/>
        <v>0</v>
      </c>
      <c r="AL98" s="123"/>
      <c r="AM98" s="109"/>
      <c r="AN98" s="119">
        <f t="shared" si="8"/>
        <v>0</v>
      </c>
      <c r="AO98" s="109">
        <v>0</v>
      </c>
      <c r="AP98" s="109">
        <v>0</v>
      </c>
      <c r="AQ98" s="109">
        <v>0</v>
      </c>
      <c r="AR98" s="109">
        <v>0</v>
      </c>
      <c r="AS98" s="120">
        <f t="shared" si="13"/>
        <v>0</v>
      </c>
      <c r="AT98" s="121"/>
      <c r="AU98" s="119">
        <v>0</v>
      </c>
      <c r="AV98" s="109">
        <v>0</v>
      </c>
      <c r="AW98" s="109">
        <v>0</v>
      </c>
      <c r="AX98" s="109">
        <v>0</v>
      </c>
      <c r="AY98" s="119">
        <f t="shared" si="9"/>
        <v>0</v>
      </c>
      <c r="AZ98" s="117">
        <f t="shared" si="10"/>
        <v>0</v>
      </c>
      <c r="BA98" s="101"/>
      <c r="BB98" s="20"/>
      <c r="BC98" s="20"/>
      <c r="BD98" s="20"/>
      <c r="BE98" s="20"/>
      <c r="BF98" s="20"/>
      <c r="BG98" s="20"/>
      <c r="BH98" s="20"/>
      <c r="BI98" s="20"/>
      <c r="BJ98" s="20"/>
    </row>
    <row r="99" spans="1:62" ht="25.5" customHeight="1" x14ac:dyDescent="0.2">
      <c r="A99" s="102">
        <v>92</v>
      </c>
      <c r="B99" s="103">
        <v>92</v>
      </c>
      <c r="C99" s="104" t="s">
        <v>187</v>
      </c>
      <c r="D99" s="104" t="s">
        <v>59</v>
      </c>
      <c r="E99" s="104" t="s">
        <v>60</v>
      </c>
      <c r="F99" s="104" t="s">
        <v>108</v>
      </c>
      <c r="G99" s="104" t="s">
        <v>80</v>
      </c>
      <c r="H99" s="105"/>
      <c r="I99" s="105" t="s">
        <v>63</v>
      </c>
      <c r="J99" s="106">
        <v>37</v>
      </c>
      <c r="K99" s="107">
        <v>41364</v>
      </c>
      <c r="L99" s="108">
        <v>0</v>
      </c>
      <c r="M99" s="109">
        <v>132502</v>
      </c>
      <c r="N99" s="109">
        <v>0</v>
      </c>
      <c r="O99" s="109">
        <v>0</v>
      </c>
      <c r="P99" s="109">
        <v>0</v>
      </c>
      <c r="Q99" s="109">
        <v>0</v>
      </c>
      <c r="R99" s="123">
        <v>2651.24</v>
      </c>
      <c r="S99" s="111">
        <v>126147.51</v>
      </c>
      <c r="T99" s="112">
        <v>4000</v>
      </c>
      <c r="U99" s="123">
        <v>0</v>
      </c>
      <c r="V99" s="123">
        <v>0</v>
      </c>
      <c r="W99" s="110">
        <v>0</v>
      </c>
      <c r="X99" s="111">
        <v>0</v>
      </c>
      <c r="Y99" s="113">
        <v>-296.75</v>
      </c>
      <c r="Z99" s="114">
        <v>0</v>
      </c>
      <c r="AA99" s="115">
        <v>0</v>
      </c>
      <c r="AB99" s="109">
        <v>0</v>
      </c>
      <c r="AC99" s="122">
        <v>0</v>
      </c>
      <c r="AD99" s="123">
        <v>0</v>
      </c>
      <c r="AE99" s="123"/>
      <c r="AF99" s="123">
        <v>0</v>
      </c>
      <c r="AG99" s="117">
        <f t="shared" si="11"/>
        <v>0</v>
      </c>
      <c r="AH99" s="109">
        <v>0</v>
      </c>
      <c r="AI99" s="119">
        <v>0</v>
      </c>
      <c r="AJ99" s="109">
        <v>0</v>
      </c>
      <c r="AK99" s="118">
        <f t="shared" si="12"/>
        <v>0</v>
      </c>
      <c r="AL99" s="123"/>
      <c r="AM99" s="109"/>
      <c r="AN99" s="119">
        <f t="shared" si="8"/>
        <v>0</v>
      </c>
      <c r="AO99" s="109">
        <v>0</v>
      </c>
      <c r="AP99" s="109">
        <v>0</v>
      </c>
      <c r="AQ99" s="109">
        <v>0</v>
      </c>
      <c r="AR99" s="109">
        <v>0</v>
      </c>
      <c r="AS99" s="120">
        <f t="shared" si="13"/>
        <v>0</v>
      </c>
      <c r="AT99" s="121"/>
      <c r="AU99" s="119">
        <v>0</v>
      </c>
      <c r="AV99" s="109">
        <v>0</v>
      </c>
      <c r="AW99" s="109">
        <v>0</v>
      </c>
      <c r="AX99" s="109">
        <v>0</v>
      </c>
      <c r="AY99" s="119">
        <f t="shared" si="9"/>
        <v>0</v>
      </c>
      <c r="AZ99" s="117">
        <f t="shared" si="10"/>
        <v>0</v>
      </c>
      <c r="BA99" s="101"/>
      <c r="BB99" s="20"/>
      <c r="BC99" s="20"/>
      <c r="BD99" s="20"/>
      <c r="BE99" s="20"/>
      <c r="BF99" s="20"/>
      <c r="BG99" s="20"/>
      <c r="BH99" s="20"/>
      <c r="BI99" s="20"/>
      <c r="BJ99" s="20"/>
    </row>
    <row r="100" spans="1:62" ht="25.5" customHeight="1" x14ac:dyDescent="0.2">
      <c r="A100" s="102">
        <v>93</v>
      </c>
      <c r="B100" s="103">
        <v>93</v>
      </c>
      <c r="C100" s="104" t="s">
        <v>137</v>
      </c>
      <c r="D100" s="104" t="s">
        <v>59</v>
      </c>
      <c r="E100" s="104" t="s">
        <v>60</v>
      </c>
      <c r="F100" s="104" t="s">
        <v>108</v>
      </c>
      <c r="G100" s="104" t="s">
        <v>78</v>
      </c>
      <c r="H100" s="105"/>
      <c r="I100" s="105" t="s">
        <v>70</v>
      </c>
      <c r="J100" s="106">
        <v>4</v>
      </c>
      <c r="K100" s="107">
        <v>41060</v>
      </c>
      <c r="L100" s="108">
        <v>0</v>
      </c>
      <c r="M100" s="109">
        <v>17250</v>
      </c>
      <c r="N100" s="109">
        <v>0</v>
      </c>
      <c r="O100" s="109">
        <v>0</v>
      </c>
      <c r="P100" s="109">
        <v>0</v>
      </c>
      <c r="Q100" s="109">
        <v>0</v>
      </c>
      <c r="R100" s="123">
        <v>345.8</v>
      </c>
      <c r="S100" s="111">
        <v>15000</v>
      </c>
      <c r="T100" s="112">
        <v>1904.2</v>
      </c>
      <c r="U100" s="123">
        <v>0</v>
      </c>
      <c r="V100" s="123">
        <v>0</v>
      </c>
      <c r="W100" s="110">
        <v>0</v>
      </c>
      <c r="X100" s="111">
        <v>0</v>
      </c>
      <c r="Y100" s="113">
        <v>0</v>
      </c>
      <c r="Z100" s="114">
        <v>0</v>
      </c>
      <c r="AA100" s="115">
        <v>0</v>
      </c>
      <c r="AB100" s="109">
        <v>0</v>
      </c>
      <c r="AC100" s="122">
        <v>0</v>
      </c>
      <c r="AD100" s="123">
        <v>0</v>
      </c>
      <c r="AE100" s="123"/>
      <c r="AF100" s="123">
        <v>0</v>
      </c>
      <c r="AG100" s="117">
        <f t="shared" si="11"/>
        <v>0</v>
      </c>
      <c r="AH100" s="109">
        <v>0</v>
      </c>
      <c r="AI100" s="119">
        <v>0</v>
      </c>
      <c r="AJ100" s="109">
        <v>0</v>
      </c>
      <c r="AK100" s="118">
        <f t="shared" si="12"/>
        <v>0</v>
      </c>
      <c r="AL100" s="123"/>
      <c r="AM100" s="109"/>
      <c r="AN100" s="119">
        <f t="shared" si="8"/>
        <v>0</v>
      </c>
      <c r="AO100" s="109">
        <v>0</v>
      </c>
      <c r="AP100" s="109">
        <v>0</v>
      </c>
      <c r="AQ100" s="109">
        <v>0</v>
      </c>
      <c r="AR100" s="109">
        <v>0</v>
      </c>
      <c r="AS100" s="120">
        <f t="shared" si="13"/>
        <v>0</v>
      </c>
      <c r="AT100" s="121"/>
      <c r="AU100" s="119">
        <v>0</v>
      </c>
      <c r="AV100" s="109">
        <v>0</v>
      </c>
      <c r="AW100" s="109">
        <v>0</v>
      </c>
      <c r="AX100" s="109">
        <v>0</v>
      </c>
      <c r="AY100" s="119">
        <f t="shared" si="9"/>
        <v>0</v>
      </c>
      <c r="AZ100" s="117">
        <f t="shared" si="10"/>
        <v>0</v>
      </c>
      <c r="BA100" s="101"/>
      <c r="BB100" s="20"/>
      <c r="BC100" s="20"/>
      <c r="BD100" s="20"/>
      <c r="BE100" s="20"/>
      <c r="BF100" s="20"/>
      <c r="BG100" s="20"/>
      <c r="BH100" s="20"/>
      <c r="BI100" s="20"/>
      <c r="BJ100" s="20"/>
    </row>
    <row r="101" spans="1:62" ht="25.5" customHeight="1" x14ac:dyDescent="0.2">
      <c r="A101" s="102">
        <v>94</v>
      </c>
      <c r="B101" s="103">
        <v>94</v>
      </c>
      <c r="C101" s="104" t="s">
        <v>71</v>
      </c>
      <c r="D101" s="104" t="s">
        <v>59</v>
      </c>
      <c r="E101" s="104" t="s">
        <v>60</v>
      </c>
      <c r="F101" s="104" t="s">
        <v>108</v>
      </c>
      <c r="G101" s="104" t="s">
        <v>72</v>
      </c>
      <c r="H101" s="105"/>
      <c r="I101" s="105" t="s">
        <v>70</v>
      </c>
      <c r="J101" s="106">
        <v>1</v>
      </c>
      <c r="K101" s="107">
        <v>40268</v>
      </c>
      <c r="L101" s="108">
        <v>0</v>
      </c>
      <c r="M101" s="109">
        <v>3065</v>
      </c>
      <c r="N101" s="109">
        <v>0</v>
      </c>
      <c r="O101" s="109">
        <v>0</v>
      </c>
      <c r="P101" s="109">
        <v>0</v>
      </c>
      <c r="Q101" s="109">
        <v>0</v>
      </c>
      <c r="R101" s="110">
        <v>61.7</v>
      </c>
      <c r="S101" s="111">
        <v>3000</v>
      </c>
      <c r="T101" s="112">
        <v>0</v>
      </c>
      <c r="U101" s="110">
        <v>0</v>
      </c>
      <c r="V101" s="110">
        <v>0</v>
      </c>
      <c r="W101" s="110">
        <v>0</v>
      </c>
      <c r="X101" s="111">
        <v>0</v>
      </c>
      <c r="Y101" s="113">
        <v>0</v>
      </c>
      <c r="Z101" s="114">
        <v>0</v>
      </c>
      <c r="AA101" s="115">
        <v>0</v>
      </c>
      <c r="AB101" s="109">
        <v>0</v>
      </c>
      <c r="AC101" s="122">
        <v>0</v>
      </c>
      <c r="AD101" s="123">
        <v>0</v>
      </c>
      <c r="AE101" s="123"/>
      <c r="AF101" s="123">
        <v>3.3000000000001819</v>
      </c>
      <c r="AG101" s="117">
        <f t="shared" si="11"/>
        <v>0</v>
      </c>
      <c r="AH101" s="109">
        <v>0</v>
      </c>
      <c r="AI101" s="109">
        <v>0</v>
      </c>
      <c r="AJ101" s="109">
        <v>0</v>
      </c>
      <c r="AK101" s="118">
        <f t="shared" si="12"/>
        <v>0</v>
      </c>
      <c r="AL101" s="123"/>
      <c r="AM101" s="109"/>
      <c r="AN101" s="119">
        <f t="shared" si="8"/>
        <v>0</v>
      </c>
      <c r="AO101" s="109">
        <v>0</v>
      </c>
      <c r="AP101" s="109">
        <v>0</v>
      </c>
      <c r="AQ101" s="109">
        <v>0</v>
      </c>
      <c r="AR101" s="109">
        <v>0</v>
      </c>
      <c r="AS101" s="120">
        <f t="shared" si="13"/>
        <v>0</v>
      </c>
      <c r="AT101" s="121"/>
      <c r="AU101" s="119">
        <v>0</v>
      </c>
      <c r="AV101" s="109">
        <v>0</v>
      </c>
      <c r="AW101" s="109">
        <v>0</v>
      </c>
      <c r="AX101" s="109">
        <v>0</v>
      </c>
      <c r="AY101" s="119">
        <f t="shared" si="9"/>
        <v>0</v>
      </c>
      <c r="AZ101" s="117">
        <f t="shared" si="10"/>
        <v>0</v>
      </c>
      <c r="BA101" s="101"/>
      <c r="BB101" s="20"/>
      <c r="BC101" s="20"/>
      <c r="BD101" s="20"/>
      <c r="BE101" s="20"/>
      <c r="BF101" s="20"/>
      <c r="BG101" s="20"/>
      <c r="BH101" s="20"/>
      <c r="BI101" s="20"/>
      <c r="BJ101" s="20"/>
    </row>
    <row r="102" spans="1:62" ht="25.5" customHeight="1" x14ac:dyDescent="0.2">
      <c r="A102" s="102">
        <v>95</v>
      </c>
      <c r="B102" s="103">
        <v>95</v>
      </c>
      <c r="C102" s="104" t="s">
        <v>188</v>
      </c>
      <c r="D102" s="104" t="s">
        <v>59</v>
      </c>
      <c r="E102" s="104" t="s">
        <v>60</v>
      </c>
      <c r="F102" s="104" t="s">
        <v>108</v>
      </c>
      <c r="G102" s="104" t="s">
        <v>189</v>
      </c>
      <c r="H102" s="105"/>
      <c r="I102" s="105" t="s">
        <v>67</v>
      </c>
      <c r="J102" s="106">
        <v>38</v>
      </c>
      <c r="K102" s="107">
        <v>44926</v>
      </c>
      <c r="L102" s="108">
        <v>0</v>
      </c>
      <c r="M102" s="109">
        <v>419401.16999999987</v>
      </c>
      <c r="N102" s="109">
        <v>0</v>
      </c>
      <c r="O102" s="109">
        <v>0</v>
      </c>
      <c r="P102" s="109">
        <v>0</v>
      </c>
      <c r="Q102" s="109">
        <v>0</v>
      </c>
      <c r="R102" s="110">
        <v>2315.9252499999998</v>
      </c>
      <c r="S102" s="111">
        <v>331529.46000000002</v>
      </c>
      <c r="T102" s="112">
        <v>60000</v>
      </c>
      <c r="U102" s="110">
        <v>20970.058500000003</v>
      </c>
      <c r="V102" s="110">
        <v>0</v>
      </c>
      <c r="W102" s="110">
        <v>0</v>
      </c>
      <c r="X102" s="111">
        <v>0</v>
      </c>
      <c r="Y102" s="113">
        <v>1135.5</v>
      </c>
      <c r="Z102" s="114">
        <v>0</v>
      </c>
      <c r="AA102" s="115">
        <v>0</v>
      </c>
      <c r="AB102" s="109">
        <v>4400</v>
      </c>
      <c r="AC102" s="116">
        <v>-949.29</v>
      </c>
      <c r="AD102" s="109">
        <v>0</v>
      </c>
      <c r="AE102" s="109"/>
      <c r="AF102" s="109">
        <v>-0.02</v>
      </c>
      <c r="AG102" s="117">
        <f t="shared" si="11"/>
        <v>-0.46375000011175871</v>
      </c>
      <c r="AH102" s="109">
        <v>0</v>
      </c>
      <c r="AI102" s="109">
        <v>0</v>
      </c>
      <c r="AJ102" s="109">
        <v>0</v>
      </c>
      <c r="AK102" s="118">
        <f t="shared" si="12"/>
        <v>-0.46375000011175871</v>
      </c>
      <c r="AL102" s="109"/>
      <c r="AM102" s="109"/>
      <c r="AN102" s="119">
        <f t="shared" si="8"/>
        <v>20970.058500000003</v>
      </c>
      <c r="AO102" s="109">
        <v>0</v>
      </c>
      <c r="AP102" s="109">
        <v>0</v>
      </c>
      <c r="AQ102" s="109">
        <v>0</v>
      </c>
      <c r="AR102" s="109">
        <v>0</v>
      </c>
      <c r="AS102" s="120">
        <f t="shared" si="13"/>
        <v>20970.058500000003</v>
      </c>
      <c r="AT102" s="121"/>
      <c r="AU102" s="119">
        <v>-0.4637500001481385</v>
      </c>
      <c r="AV102" s="109">
        <v>0</v>
      </c>
      <c r="AW102" s="109">
        <v>0</v>
      </c>
      <c r="AX102" s="109">
        <v>0</v>
      </c>
      <c r="AY102" s="119">
        <f t="shared" si="9"/>
        <v>-0.4637500001481385</v>
      </c>
      <c r="AZ102" s="117">
        <f t="shared" si="10"/>
        <v>-0.4637500001481385</v>
      </c>
      <c r="BA102" s="101"/>
      <c r="BB102" s="20"/>
      <c r="BC102" s="20"/>
      <c r="BD102" s="20"/>
      <c r="BE102" s="20"/>
      <c r="BF102" s="20"/>
      <c r="BG102" s="20"/>
      <c r="BH102" s="20"/>
      <c r="BI102" s="20"/>
      <c r="BJ102" s="20"/>
    </row>
    <row r="103" spans="1:62" ht="25.5" customHeight="1" x14ac:dyDescent="0.2">
      <c r="A103" s="102">
        <v>96</v>
      </c>
      <c r="B103" s="103">
        <v>96</v>
      </c>
      <c r="C103" s="104" t="s">
        <v>73</v>
      </c>
      <c r="D103" s="104" t="s">
        <v>59</v>
      </c>
      <c r="E103" s="104" t="s">
        <v>60</v>
      </c>
      <c r="F103" s="104" t="s">
        <v>190</v>
      </c>
      <c r="G103" s="104" t="s">
        <v>164</v>
      </c>
      <c r="H103" s="105"/>
      <c r="I103" s="105" t="s">
        <v>70</v>
      </c>
      <c r="J103" s="106">
        <v>3</v>
      </c>
      <c r="K103" s="107">
        <v>40329</v>
      </c>
      <c r="L103" s="108">
        <v>0</v>
      </c>
      <c r="M103" s="109">
        <v>552.71</v>
      </c>
      <c r="N103" s="109">
        <v>0</v>
      </c>
      <c r="O103" s="109">
        <v>0</v>
      </c>
      <c r="P103" s="109">
        <v>0</v>
      </c>
      <c r="Q103" s="109">
        <v>0</v>
      </c>
      <c r="R103" s="110">
        <v>3.9635500000000001</v>
      </c>
      <c r="S103" s="111">
        <v>500</v>
      </c>
      <c r="T103" s="112">
        <v>0</v>
      </c>
      <c r="U103" s="110">
        <v>27.6355</v>
      </c>
      <c r="V103" s="110">
        <v>0</v>
      </c>
      <c r="W103" s="110">
        <v>0</v>
      </c>
      <c r="X103" s="111">
        <v>0</v>
      </c>
      <c r="Y103" s="113">
        <v>0</v>
      </c>
      <c r="Z103" s="114">
        <v>0</v>
      </c>
      <c r="AA103" s="115">
        <v>0</v>
      </c>
      <c r="AB103" s="109">
        <v>0</v>
      </c>
      <c r="AC103" s="116">
        <v>0</v>
      </c>
      <c r="AD103" s="109">
        <v>0</v>
      </c>
      <c r="AE103" s="109"/>
      <c r="AF103" s="109">
        <v>21.110950000000003</v>
      </c>
      <c r="AG103" s="117">
        <f t="shared" si="11"/>
        <v>0</v>
      </c>
      <c r="AH103" s="109">
        <v>0</v>
      </c>
      <c r="AI103" s="109">
        <v>0</v>
      </c>
      <c r="AJ103" s="109">
        <v>0</v>
      </c>
      <c r="AK103" s="118">
        <f t="shared" si="12"/>
        <v>0</v>
      </c>
      <c r="AL103" s="109"/>
      <c r="AM103" s="109"/>
      <c r="AN103" s="119">
        <f t="shared" si="8"/>
        <v>27.6355</v>
      </c>
      <c r="AO103" s="109">
        <v>0</v>
      </c>
      <c r="AP103" s="109">
        <v>0</v>
      </c>
      <c r="AQ103" s="109">
        <v>0</v>
      </c>
      <c r="AR103" s="109">
        <v>27.64</v>
      </c>
      <c r="AS103" s="120">
        <f t="shared" si="13"/>
        <v>-4.5000000000001705E-3</v>
      </c>
      <c r="AT103" s="121"/>
      <c r="AU103" s="119">
        <v>0</v>
      </c>
      <c r="AV103" s="109">
        <v>0</v>
      </c>
      <c r="AW103" s="109">
        <v>0</v>
      </c>
      <c r="AX103" s="109">
        <v>0</v>
      </c>
      <c r="AY103" s="119">
        <f t="shared" si="9"/>
        <v>0</v>
      </c>
      <c r="AZ103" s="117">
        <f t="shared" si="10"/>
        <v>0</v>
      </c>
      <c r="BA103" s="101"/>
      <c r="BB103" s="20"/>
      <c r="BC103" s="20"/>
      <c r="BD103" s="20"/>
      <c r="BE103" s="20"/>
      <c r="BF103" s="20"/>
      <c r="BG103" s="20"/>
      <c r="BH103" s="20"/>
      <c r="BI103" s="20"/>
      <c r="BJ103" s="20"/>
    </row>
    <row r="104" spans="1:62" ht="25.5" customHeight="1" x14ac:dyDescent="0.2">
      <c r="A104" s="102">
        <v>97</v>
      </c>
      <c r="B104" s="103">
        <v>97</v>
      </c>
      <c r="C104" s="104" t="s">
        <v>141</v>
      </c>
      <c r="D104" s="104" t="s">
        <v>59</v>
      </c>
      <c r="E104" s="104" t="s">
        <v>60</v>
      </c>
      <c r="F104" s="104" t="s">
        <v>108</v>
      </c>
      <c r="G104" s="104" t="s">
        <v>139</v>
      </c>
      <c r="H104" s="105"/>
      <c r="I104" s="105" t="s">
        <v>70</v>
      </c>
      <c r="J104" s="106">
        <v>11</v>
      </c>
      <c r="K104" s="107">
        <v>41213</v>
      </c>
      <c r="L104" s="108">
        <v>0</v>
      </c>
      <c r="M104" s="109">
        <v>209512.5</v>
      </c>
      <c r="N104" s="109">
        <v>0</v>
      </c>
      <c r="O104" s="109">
        <v>0</v>
      </c>
      <c r="P104" s="109">
        <v>0</v>
      </c>
      <c r="Q104" s="109">
        <v>0</v>
      </c>
      <c r="R104" s="110">
        <v>4191.45</v>
      </c>
      <c r="S104" s="111">
        <v>39500</v>
      </c>
      <c r="T104" s="112">
        <v>150000</v>
      </c>
      <c r="U104" s="110">
        <v>0</v>
      </c>
      <c r="V104" s="110">
        <v>0</v>
      </c>
      <c r="W104" s="110">
        <v>0</v>
      </c>
      <c r="X104" s="111">
        <v>0</v>
      </c>
      <c r="Y104" s="113">
        <v>10368.6</v>
      </c>
      <c r="Z104" s="114">
        <v>0</v>
      </c>
      <c r="AA104" s="115">
        <v>0</v>
      </c>
      <c r="AB104" s="109">
        <v>0</v>
      </c>
      <c r="AC104" s="116">
        <v>5000</v>
      </c>
      <c r="AD104" s="109">
        <v>0</v>
      </c>
      <c r="AE104" s="109"/>
      <c r="AF104" s="109">
        <v>452.45</v>
      </c>
      <c r="AG104" s="117">
        <f t="shared" si="11"/>
        <v>-2.9103830456733704E-11</v>
      </c>
      <c r="AH104" s="109">
        <v>0</v>
      </c>
      <c r="AI104" s="109">
        <v>0</v>
      </c>
      <c r="AJ104" s="109">
        <v>0</v>
      </c>
      <c r="AK104" s="118">
        <f t="shared" si="12"/>
        <v>-2.9103830456733704E-11</v>
      </c>
      <c r="AL104" s="109"/>
      <c r="AM104" s="109"/>
      <c r="AN104" s="119">
        <f t="shared" si="8"/>
        <v>0</v>
      </c>
      <c r="AO104" s="109">
        <v>0</v>
      </c>
      <c r="AP104" s="109">
        <v>0</v>
      </c>
      <c r="AQ104" s="109">
        <v>0</v>
      </c>
      <c r="AR104" s="109">
        <v>0</v>
      </c>
      <c r="AS104" s="120">
        <f t="shared" si="13"/>
        <v>0</v>
      </c>
      <c r="AT104" s="121"/>
      <c r="AU104" s="119">
        <v>-2.9103830456733704E-11</v>
      </c>
      <c r="AV104" s="109">
        <v>0</v>
      </c>
      <c r="AW104" s="109">
        <v>0</v>
      </c>
      <c r="AX104" s="109">
        <v>0</v>
      </c>
      <c r="AY104" s="119">
        <f t="shared" si="9"/>
        <v>-2.9103830456733704E-11</v>
      </c>
      <c r="AZ104" s="117">
        <f t="shared" si="10"/>
        <v>-2.9103830456733704E-11</v>
      </c>
      <c r="BA104" s="101"/>
      <c r="BB104" s="20"/>
      <c r="BC104" s="20"/>
      <c r="BD104" s="20"/>
      <c r="BE104" s="20"/>
      <c r="BF104" s="20"/>
      <c r="BG104" s="20"/>
      <c r="BH104" s="20"/>
      <c r="BI104" s="20"/>
      <c r="BJ104" s="20"/>
    </row>
    <row r="105" spans="1:62" ht="25.5" customHeight="1" x14ac:dyDescent="0.2">
      <c r="A105" s="102">
        <v>98</v>
      </c>
      <c r="B105" s="103">
        <v>98</v>
      </c>
      <c r="C105" s="104" t="s">
        <v>191</v>
      </c>
      <c r="D105" s="104" t="s">
        <v>59</v>
      </c>
      <c r="E105" s="104" t="s">
        <v>60</v>
      </c>
      <c r="F105" s="104" t="s">
        <v>65</v>
      </c>
      <c r="G105" s="104" t="s">
        <v>159</v>
      </c>
      <c r="H105" s="105"/>
      <c r="I105" s="105" t="s">
        <v>67</v>
      </c>
      <c r="J105" s="106">
        <v>23</v>
      </c>
      <c r="K105" s="107">
        <v>41729</v>
      </c>
      <c r="L105" s="108">
        <v>0</v>
      </c>
      <c r="M105" s="109">
        <v>381678</v>
      </c>
      <c r="N105" s="109">
        <v>0</v>
      </c>
      <c r="O105" s="109">
        <v>0</v>
      </c>
      <c r="P105" s="109">
        <v>0</v>
      </c>
      <c r="Q105" s="109">
        <v>0</v>
      </c>
      <c r="R105" s="110">
        <v>1909.5900000000001</v>
      </c>
      <c r="S105" s="111">
        <v>283550</v>
      </c>
      <c r="T105" s="112">
        <v>85000</v>
      </c>
      <c r="U105" s="110">
        <v>0</v>
      </c>
      <c r="V105" s="110">
        <v>0</v>
      </c>
      <c r="W105" s="110">
        <v>0</v>
      </c>
      <c r="X105" s="111">
        <v>356.15</v>
      </c>
      <c r="Y105" s="113">
        <v>4065</v>
      </c>
      <c r="Z105" s="114">
        <v>0</v>
      </c>
      <c r="AA105" s="115">
        <v>0</v>
      </c>
      <c r="AB105" s="109">
        <v>5750</v>
      </c>
      <c r="AC105" s="116">
        <v>1000</v>
      </c>
      <c r="AD105" s="109">
        <v>0</v>
      </c>
      <c r="AE105" s="109"/>
      <c r="AF105" s="109">
        <v>47.26</v>
      </c>
      <c r="AG105" s="117">
        <f t="shared" si="11"/>
        <v>-5.8207660913467407E-11</v>
      </c>
      <c r="AH105" s="109">
        <v>0</v>
      </c>
      <c r="AI105" s="109">
        <v>0</v>
      </c>
      <c r="AJ105" s="109">
        <v>0</v>
      </c>
      <c r="AK105" s="118">
        <f t="shared" si="12"/>
        <v>-5.8207660913467407E-11</v>
      </c>
      <c r="AL105" s="109"/>
      <c r="AM105" s="109"/>
      <c r="AN105" s="119">
        <f t="shared" si="8"/>
        <v>0</v>
      </c>
      <c r="AO105" s="109">
        <v>0</v>
      </c>
      <c r="AP105" s="109">
        <v>0</v>
      </c>
      <c r="AQ105" s="109">
        <v>0</v>
      </c>
      <c r="AR105" s="109">
        <v>0</v>
      </c>
      <c r="AS105" s="120">
        <f t="shared" si="13"/>
        <v>0</v>
      </c>
      <c r="AT105" s="121"/>
      <c r="AU105" s="119">
        <v>-5.8207660913467407E-11</v>
      </c>
      <c r="AV105" s="109">
        <v>0</v>
      </c>
      <c r="AW105" s="109">
        <v>0</v>
      </c>
      <c r="AX105" s="109">
        <v>0</v>
      </c>
      <c r="AY105" s="119">
        <f t="shared" si="9"/>
        <v>-5.8207660913467407E-11</v>
      </c>
      <c r="AZ105" s="117">
        <f t="shared" si="10"/>
        <v>-5.8207660913467407E-11</v>
      </c>
      <c r="BA105" s="101"/>
      <c r="BB105" s="20"/>
      <c r="BC105" s="20"/>
      <c r="BD105" s="20"/>
      <c r="BE105" s="20"/>
      <c r="BF105" s="20"/>
      <c r="BG105" s="20"/>
      <c r="BH105" s="20"/>
      <c r="BI105" s="20"/>
      <c r="BJ105" s="20"/>
    </row>
    <row r="106" spans="1:62" ht="25.5" customHeight="1" x14ac:dyDescent="0.2">
      <c r="A106" s="102">
        <v>99</v>
      </c>
      <c r="B106" s="103">
        <v>99</v>
      </c>
      <c r="C106" s="104" t="s">
        <v>173</v>
      </c>
      <c r="D106" s="104" t="s">
        <v>59</v>
      </c>
      <c r="E106" s="104" t="s">
        <v>60</v>
      </c>
      <c r="F106" s="104" t="s">
        <v>190</v>
      </c>
      <c r="G106" s="104" t="s">
        <v>164</v>
      </c>
      <c r="H106" s="105"/>
      <c r="I106" s="105" t="s">
        <v>67</v>
      </c>
      <c r="J106" s="106">
        <v>2</v>
      </c>
      <c r="K106" s="107">
        <v>41729</v>
      </c>
      <c r="L106" s="108">
        <v>0</v>
      </c>
      <c r="M106" s="109">
        <v>170.27</v>
      </c>
      <c r="N106" s="109">
        <v>0</v>
      </c>
      <c r="O106" s="109">
        <v>0</v>
      </c>
      <c r="P106" s="109">
        <v>0</v>
      </c>
      <c r="Q106" s="109">
        <v>0</v>
      </c>
      <c r="R106" s="123">
        <v>1.25135</v>
      </c>
      <c r="S106" s="111">
        <v>0</v>
      </c>
      <c r="T106" s="112">
        <v>160.51</v>
      </c>
      <c r="U106" s="123">
        <v>8.5135000000000005</v>
      </c>
      <c r="V106" s="123">
        <v>0</v>
      </c>
      <c r="W106" s="110">
        <v>0</v>
      </c>
      <c r="X106" s="111">
        <v>0</v>
      </c>
      <c r="Y106" s="113">
        <v>0</v>
      </c>
      <c r="Z106" s="114">
        <v>0</v>
      </c>
      <c r="AA106" s="115">
        <v>0</v>
      </c>
      <c r="AB106" s="109">
        <v>0</v>
      </c>
      <c r="AC106" s="122">
        <v>0</v>
      </c>
      <c r="AD106" s="123">
        <v>0</v>
      </c>
      <c r="AE106" s="123"/>
      <c r="AF106" s="123">
        <v>0</v>
      </c>
      <c r="AG106" s="117">
        <f t="shared" si="11"/>
        <v>-4.8499999999762622E-3</v>
      </c>
      <c r="AH106" s="109">
        <v>0</v>
      </c>
      <c r="AI106" s="119">
        <v>0</v>
      </c>
      <c r="AJ106" s="109">
        <v>0</v>
      </c>
      <c r="AK106" s="118">
        <f t="shared" si="12"/>
        <v>-4.8499999999762622E-3</v>
      </c>
      <c r="AL106" s="123"/>
      <c r="AM106" s="109"/>
      <c r="AN106" s="119">
        <f t="shared" si="8"/>
        <v>8.5135000000000005</v>
      </c>
      <c r="AO106" s="109">
        <v>0</v>
      </c>
      <c r="AP106" s="109">
        <v>0</v>
      </c>
      <c r="AQ106" s="109">
        <v>0</v>
      </c>
      <c r="AR106" s="109">
        <v>8.51</v>
      </c>
      <c r="AS106" s="120">
        <f t="shared" si="13"/>
        <v>3.5000000000007248E-3</v>
      </c>
      <c r="AT106" s="121"/>
      <c r="AU106" s="119">
        <v>-4.8499999999762622E-3</v>
      </c>
      <c r="AV106" s="109">
        <v>0</v>
      </c>
      <c r="AW106" s="109">
        <v>0</v>
      </c>
      <c r="AX106" s="109">
        <v>0</v>
      </c>
      <c r="AY106" s="119">
        <f t="shared" si="9"/>
        <v>-4.8499999999762622E-3</v>
      </c>
      <c r="AZ106" s="117">
        <f t="shared" si="10"/>
        <v>-4.8499999999762622E-3</v>
      </c>
      <c r="BA106" s="101"/>
      <c r="BB106" s="20"/>
      <c r="BC106" s="20"/>
      <c r="BD106" s="20"/>
      <c r="BE106" s="20"/>
      <c r="BF106" s="20"/>
      <c r="BG106" s="20"/>
      <c r="BH106" s="20"/>
      <c r="BI106" s="20"/>
      <c r="BJ106" s="20"/>
    </row>
    <row r="107" spans="1:62" ht="25.5" customHeight="1" x14ac:dyDescent="0.2">
      <c r="A107" s="102">
        <v>100</v>
      </c>
      <c r="B107" s="103">
        <v>100</v>
      </c>
      <c r="C107" s="104" t="s">
        <v>106</v>
      </c>
      <c r="D107" s="104" t="s">
        <v>59</v>
      </c>
      <c r="E107" s="104" t="s">
        <v>60</v>
      </c>
      <c r="F107" s="104" t="s">
        <v>65</v>
      </c>
      <c r="G107" s="104" t="s">
        <v>192</v>
      </c>
      <c r="H107" s="105"/>
      <c r="I107" s="105" t="s">
        <v>70</v>
      </c>
      <c r="J107" s="106">
        <v>1</v>
      </c>
      <c r="K107" s="107">
        <v>40268</v>
      </c>
      <c r="L107" s="108">
        <v>0</v>
      </c>
      <c r="M107" s="109">
        <v>4728</v>
      </c>
      <c r="N107" s="109">
        <v>0</v>
      </c>
      <c r="O107" s="109">
        <v>0</v>
      </c>
      <c r="P107" s="109">
        <v>0</v>
      </c>
      <c r="Q107" s="109">
        <v>0</v>
      </c>
      <c r="R107" s="110">
        <v>24.04</v>
      </c>
      <c r="S107" s="111">
        <v>-75000</v>
      </c>
      <c r="T107" s="112">
        <v>77830.100000000006</v>
      </c>
      <c r="U107" s="110">
        <v>0</v>
      </c>
      <c r="V107" s="110">
        <v>0</v>
      </c>
      <c r="W107" s="110">
        <v>0</v>
      </c>
      <c r="X107" s="111">
        <v>0</v>
      </c>
      <c r="Y107" s="113">
        <v>0</v>
      </c>
      <c r="Z107" s="114">
        <v>0</v>
      </c>
      <c r="AA107" s="115">
        <v>0</v>
      </c>
      <c r="AB107" s="109">
        <v>0</v>
      </c>
      <c r="AC107" s="116">
        <v>0</v>
      </c>
      <c r="AD107" s="109">
        <v>0</v>
      </c>
      <c r="AE107" s="109"/>
      <c r="AF107" s="109">
        <v>1873.86</v>
      </c>
      <c r="AG107" s="117">
        <f t="shared" si="11"/>
        <v>-5.4569682106375694E-12</v>
      </c>
      <c r="AH107" s="109">
        <v>0</v>
      </c>
      <c r="AI107" s="109">
        <v>0</v>
      </c>
      <c r="AJ107" s="109">
        <v>0</v>
      </c>
      <c r="AK107" s="118">
        <f t="shared" si="12"/>
        <v>-5.4569682106375694E-12</v>
      </c>
      <c r="AL107" s="109"/>
      <c r="AM107" s="109"/>
      <c r="AN107" s="119">
        <f t="shared" si="8"/>
        <v>0</v>
      </c>
      <c r="AO107" s="109">
        <v>0</v>
      </c>
      <c r="AP107" s="109">
        <v>0</v>
      </c>
      <c r="AQ107" s="109">
        <v>0</v>
      </c>
      <c r="AR107" s="109">
        <v>0</v>
      </c>
      <c r="AS107" s="120">
        <f t="shared" si="13"/>
        <v>0</v>
      </c>
      <c r="AT107" s="121"/>
      <c r="AU107" s="119">
        <v>-5.4569682106375694E-12</v>
      </c>
      <c r="AV107" s="109">
        <v>0</v>
      </c>
      <c r="AW107" s="109">
        <v>0</v>
      </c>
      <c r="AX107" s="109">
        <v>0</v>
      </c>
      <c r="AY107" s="119">
        <f t="shared" si="9"/>
        <v>-5.4569682106375694E-12</v>
      </c>
      <c r="AZ107" s="117">
        <f t="shared" si="10"/>
        <v>-5.4569682106375694E-12</v>
      </c>
      <c r="BA107" s="101"/>
      <c r="BB107" s="20"/>
      <c r="BC107" s="20"/>
      <c r="BD107" s="20"/>
      <c r="BE107" s="20"/>
      <c r="BF107" s="20"/>
      <c r="BG107" s="20"/>
      <c r="BH107" s="20"/>
      <c r="BI107" s="20"/>
      <c r="BJ107" s="20"/>
    </row>
    <row r="108" spans="1:62" ht="25.5" customHeight="1" x14ac:dyDescent="0.2">
      <c r="A108" s="102">
        <v>101</v>
      </c>
      <c r="B108" s="103">
        <v>101</v>
      </c>
      <c r="C108" s="104" t="s">
        <v>193</v>
      </c>
      <c r="D108" s="104" t="s">
        <v>59</v>
      </c>
      <c r="E108" s="104" t="s">
        <v>60</v>
      </c>
      <c r="F108" s="104" t="s">
        <v>65</v>
      </c>
      <c r="G108" s="104" t="s">
        <v>84</v>
      </c>
      <c r="H108" s="105"/>
      <c r="I108" s="105" t="s">
        <v>63</v>
      </c>
      <c r="J108" s="106">
        <v>42</v>
      </c>
      <c r="K108" s="107">
        <v>41578</v>
      </c>
      <c r="L108" s="108">
        <v>0</v>
      </c>
      <c r="M108" s="109">
        <v>107975.5</v>
      </c>
      <c r="N108" s="109">
        <v>0</v>
      </c>
      <c r="O108" s="109">
        <v>0</v>
      </c>
      <c r="P108" s="109">
        <v>0</v>
      </c>
      <c r="Q108" s="109">
        <v>0</v>
      </c>
      <c r="R108" s="110">
        <v>2160.3100000000004</v>
      </c>
      <c r="S108" s="111">
        <v>101600</v>
      </c>
      <c r="T108" s="112">
        <v>3000</v>
      </c>
      <c r="U108" s="110">
        <v>0</v>
      </c>
      <c r="V108" s="110">
        <v>0</v>
      </c>
      <c r="W108" s="110">
        <v>0</v>
      </c>
      <c r="X108" s="111">
        <v>0</v>
      </c>
      <c r="Y108" s="113">
        <v>1212.44</v>
      </c>
      <c r="Z108" s="114">
        <v>0</v>
      </c>
      <c r="AA108" s="115">
        <v>0</v>
      </c>
      <c r="AB108" s="109">
        <v>0</v>
      </c>
      <c r="AC108" s="116">
        <v>0</v>
      </c>
      <c r="AD108" s="109">
        <v>0</v>
      </c>
      <c r="AE108" s="109"/>
      <c r="AF108" s="109">
        <v>0.01</v>
      </c>
      <c r="AG108" s="117">
        <f t="shared" si="11"/>
        <v>2.7400000000052387</v>
      </c>
      <c r="AH108" s="109">
        <v>0</v>
      </c>
      <c r="AI108" s="109">
        <v>0</v>
      </c>
      <c r="AJ108" s="109">
        <v>0</v>
      </c>
      <c r="AK108" s="118">
        <f t="shared" si="12"/>
        <v>2.7400000000052387</v>
      </c>
      <c r="AL108" s="109"/>
      <c r="AM108" s="109"/>
      <c r="AN108" s="119">
        <f t="shared" si="8"/>
        <v>0</v>
      </c>
      <c r="AO108" s="109">
        <v>0</v>
      </c>
      <c r="AP108" s="109">
        <v>0</v>
      </c>
      <c r="AQ108" s="109">
        <v>0</v>
      </c>
      <c r="AR108" s="109">
        <v>0</v>
      </c>
      <c r="AS108" s="120">
        <f t="shared" si="13"/>
        <v>0</v>
      </c>
      <c r="AT108" s="121"/>
      <c r="AU108" s="119">
        <v>2.7400000000052387</v>
      </c>
      <c r="AV108" s="109">
        <v>0</v>
      </c>
      <c r="AW108" s="109">
        <v>0</v>
      </c>
      <c r="AX108" s="109">
        <v>0</v>
      </c>
      <c r="AY108" s="119">
        <f t="shared" si="9"/>
        <v>2.7400000000052387</v>
      </c>
      <c r="AZ108" s="117">
        <f t="shared" si="10"/>
        <v>2.7400000000052387</v>
      </c>
      <c r="BA108" s="101"/>
      <c r="BB108" s="20"/>
      <c r="BC108" s="20"/>
      <c r="BD108" s="20"/>
      <c r="BE108" s="20"/>
      <c r="BF108" s="20"/>
      <c r="BG108" s="20"/>
      <c r="BH108" s="20"/>
      <c r="BI108" s="20"/>
      <c r="BJ108" s="20"/>
    </row>
    <row r="109" spans="1:62" ht="25.5" customHeight="1" x14ac:dyDescent="0.2">
      <c r="A109" s="102">
        <v>102</v>
      </c>
      <c r="B109" s="103">
        <v>102</v>
      </c>
      <c r="C109" s="104" t="s">
        <v>194</v>
      </c>
      <c r="D109" s="104" t="s">
        <v>59</v>
      </c>
      <c r="E109" s="104" t="s">
        <v>60</v>
      </c>
      <c r="F109" s="104" t="s">
        <v>61</v>
      </c>
      <c r="G109" s="104" t="s">
        <v>159</v>
      </c>
      <c r="H109" s="105"/>
      <c r="I109" s="105" t="s">
        <v>70</v>
      </c>
      <c r="J109" s="106">
        <v>0</v>
      </c>
      <c r="K109" s="107">
        <v>40543</v>
      </c>
      <c r="L109" s="108">
        <v>0</v>
      </c>
      <c r="M109" s="109">
        <v>0</v>
      </c>
      <c r="N109" s="109">
        <v>0</v>
      </c>
      <c r="O109" s="109">
        <v>0</v>
      </c>
      <c r="P109" s="109">
        <v>0</v>
      </c>
      <c r="Q109" s="109">
        <v>0</v>
      </c>
      <c r="R109" s="110">
        <v>0</v>
      </c>
      <c r="S109" s="111">
        <v>1000</v>
      </c>
      <c r="T109" s="112">
        <v>0</v>
      </c>
      <c r="U109" s="110">
        <v>0</v>
      </c>
      <c r="V109" s="110">
        <v>0</v>
      </c>
      <c r="W109" s="110">
        <v>0</v>
      </c>
      <c r="X109" s="111">
        <v>0</v>
      </c>
      <c r="Y109" s="113">
        <v>0</v>
      </c>
      <c r="Z109" s="114">
        <v>0</v>
      </c>
      <c r="AA109" s="115">
        <v>0</v>
      </c>
      <c r="AB109" s="109">
        <v>0</v>
      </c>
      <c r="AC109" s="116">
        <v>-1000</v>
      </c>
      <c r="AD109" s="109">
        <v>0</v>
      </c>
      <c r="AE109" s="109"/>
      <c r="AF109" s="109">
        <v>0</v>
      </c>
      <c r="AG109" s="117">
        <f t="shared" si="11"/>
        <v>0</v>
      </c>
      <c r="AH109" s="109">
        <v>0</v>
      </c>
      <c r="AI109" s="109">
        <v>0</v>
      </c>
      <c r="AJ109" s="109">
        <v>0</v>
      </c>
      <c r="AK109" s="118">
        <f t="shared" si="12"/>
        <v>0</v>
      </c>
      <c r="AL109" s="109"/>
      <c r="AM109" s="109"/>
      <c r="AN109" s="119">
        <f t="shared" si="8"/>
        <v>0</v>
      </c>
      <c r="AO109" s="109">
        <v>0</v>
      </c>
      <c r="AP109" s="109">
        <v>0</v>
      </c>
      <c r="AQ109" s="109">
        <v>0</v>
      </c>
      <c r="AR109" s="109">
        <v>0</v>
      </c>
      <c r="AS109" s="120">
        <f t="shared" si="13"/>
        <v>0</v>
      </c>
      <c r="AT109" s="121"/>
      <c r="AU109" s="119">
        <v>0</v>
      </c>
      <c r="AV109" s="109">
        <v>0</v>
      </c>
      <c r="AW109" s="109">
        <v>0</v>
      </c>
      <c r="AX109" s="109">
        <v>0</v>
      </c>
      <c r="AY109" s="119">
        <f t="shared" si="9"/>
        <v>0</v>
      </c>
      <c r="AZ109" s="117">
        <f t="shared" si="10"/>
        <v>0</v>
      </c>
      <c r="BA109" s="101"/>
      <c r="BB109" s="20"/>
      <c r="BC109" s="20"/>
      <c r="BD109" s="20"/>
      <c r="BE109" s="20"/>
      <c r="BF109" s="20"/>
      <c r="BG109" s="20"/>
      <c r="BH109" s="20"/>
      <c r="BI109" s="20"/>
      <c r="BJ109" s="20"/>
    </row>
    <row r="110" spans="1:62" ht="25.5" customHeight="1" x14ac:dyDescent="0.2">
      <c r="A110" s="102">
        <v>103</v>
      </c>
      <c r="B110" s="103">
        <v>103</v>
      </c>
      <c r="C110" s="104" t="s">
        <v>195</v>
      </c>
      <c r="D110" s="104" t="s">
        <v>59</v>
      </c>
      <c r="E110" s="104" t="s">
        <v>60</v>
      </c>
      <c r="F110" s="104" t="s">
        <v>65</v>
      </c>
      <c r="G110" s="104" t="s">
        <v>159</v>
      </c>
      <c r="H110" s="105"/>
      <c r="I110" s="105" t="s">
        <v>70</v>
      </c>
      <c r="J110" s="106">
        <v>9</v>
      </c>
      <c r="K110" s="107">
        <v>40543</v>
      </c>
      <c r="L110" s="108">
        <v>0</v>
      </c>
      <c r="M110" s="109">
        <v>135195</v>
      </c>
      <c r="N110" s="109">
        <v>0</v>
      </c>
      <c r="O110" s="109">
        <v>0</v>
      </c>
      <c r="P110" s="109">
        <v>0</v>
      </c>
      <c r="Q110" s="109">
        <v>0</v>
      </c>
      <c r="R110" s="110">
        <v>676.77499999999998</v>
      </c>
      <c r="S110" s="111">
        <v>134500</v>
      </c>
      <c r="T110" s="112">
        <v>0</v>
      </c>
      <c r="U110" s="110">
        <v>0</v>
      </c>
      <c r="V110" s="110">
        <v>0</v>
      </c>
      <c r="W110" s="110">
        <v>0</v>
      </c>
      <c r="X110" s="111">
        <v>0</v>
      </c>
      <c r="Y110" s="113">
        <v>0</v>
      </c>
      <c r="Z110" s="114">
        <v>0</v>
      </c>
      <c r="AA110" s="115">
        <v>0</v>
      </c>
      <c r="AB110" s="109">
        <v>0</v>
      </c>
      <c r="AC110" s="116">
        <v>0</v>
      </c>
      <c r="AD110" s="109">
        <v>0</v>
      </c>
      <c r="AE110" s="109"/>
      <c r="AF110" s="109">
        <v>18.225000000005821</v>
      </c>
      <c r="AG110" s="117">
        <f t="shared" si="11"/>
        <v>0</v>
      </c>
      <c r="AH110" s="109">
        <v>0</v>
      </c>
      <c r="AI110" s="109">
        <v>0</v>
      </c>
      <c r="AJ110" s="109">
        <v>0</v>
      </c>
      <c r="AK110" s="118">
        <f t="shared" si="12"/>
        <v>0</v>
      </c>
      <c r="AL110" s="109"/>
      <c r="AM110" s="109"/>
      <c r="AN110" s="119">
        <f t="shared" si="8"/>
        <v>0</v>
      </c>
      <c r="AO110" s="109">
        <v>0</v>
      </c>
      <c r="AP110" s="109">
        <v>0</v>
      </c>
      <c r="AQ110" s="109">
        <v>0</v>
      </c>
      <c r="AR110" s="109">
        <v>0</v>
      </c>
      <c r="AS110" s="120">
        <f t="shared" si="13"/>
        <v>0</v>
      </c>
      <c r="AT110" s="121"/>
      <c r="AU110" s="119">
        <v>0</v>
      </c>
      <c r="AV110" s="109">
        <v>0</v>
      </c>
      <c r="AW110" s="109">
        <v>0</v>
      </c>
      <c r="AX110" s="109">
        <v>0</v>
      </c>
      <c r="AY110" s="119">
        <f t="shared" si="9"/>
        <v>0</v>
      </c>
      <c r="AZ110" s="117">
        <f t="shared" si="10"/>
        <v>0</v>
      </c>
      <c r="BA110" s="101"/>
      <c r="BB110" s="20"/>
      <c r="BC110" s="20"/>
      <c r="BD110" s="20"/>
      <c r="BE110" s="20"/>
      <c r="BF110" s="20"/>
      <c r="BG110" s="20"/>
      <c r="BH110" s="20"/>
      <c r="BI110" s="20"/>
      <c r="BJ110" s="20"/>
    </row>
    <row r="111" spans="1:62" ht="25.5" customHeight="1" x14ac:dyDescent="0.2">
      <c r="A111" s="102">
        <v>104</v>
      </c>
      <c r="B111" s="103">
        <v>104</v>
      </c>
      <c r="C111" s="104" t="s">
        <v>196</v>
      </c>
      <c r="D111" s="104" t="s">
        <v>59</v>
      </c>
      <c r="E111" s="104" t="s">
        <v>60</v>
      </c>
      <c r="F111" s="104" t="s">
        <v>65</v>
      </c>
      <c r="G111" s="104" t="s">
        <v>66</v>
      </c>
      <c r="H111" s="105"/>
      <c r="I111" s="105" t="s">
        <v>67</v>
      </c>
      <c r="J111" s="106">
        <v>6</v>
      </c>
      <c r="K111" s="107">
        <v>41729</v>
      </c>
      <c r="L111" s="108">
        <v>0</v>
      </c>
      <c r="M111" s="109">
        <v>59571.66</v>
      </c>
      <c r="N111" s="109">
        <v>0</v>
      </c>
      <c r="O111" s="109">
        <v>0</v>
      </c>
      <c r="P111" s="109">
        <v>0</v>
      </c>
      <c r="Q111" s="109">
        <v>0</v>
      </c>
      <c r="R111" s="110">
        <v>298.6583</v>
      </c>
      <c r="S111" s="111">
        <v>64000</v>
      </c>
      <c r="T111" s="112">
        <v>0</v>
      </c>
      <c r="U111" s="110">
        <v>2978.58</v>
      </c>
      <c r="V111" s="110">
        <v>0</v>
      </c>
      <c r="W111" s="110">
        <v>0</v>
      </c>
      <c r="X111" s="111">
        <v>4491.5</v>
      </c>
      <c r="Y111" s="113">
        <v>3129.7</v>
      </c>
      <c r="Z111" s="114">
        <v>0</v>
      </c>
      <c r="AA111" s="115">
        <v>0</v>
      </c>
      <c r="AB111" s="109">
        <v>0</v>
      </c>
      <c r="AC111" s="116">
        <v>-15353.949999999999</v>
      </c>
      <c r="AD111" s="109">
        <v>0</v>
      </c>
      <c r="AE111" s="109"/>
      <c r="AF111" s="109">
        <v>27.17</v>
      </c>
      <c r="AG111" s="117">
        <f t="shared" si="11"/>
        <v>1.7000000007101335E-3</v>
      </c>
      <c r="AH111" s="109">
        <v>0</v>
      </c>
      <c r="AI111" s="109">
        <v>0</v>
      </c>
      <c r="AJ111" s="109">
        <v>0</v>
      </c>
      <c r="AK111" s="118">
        <f t="shared" si="12"/>
        <v>1.7000000007101335E-3</v>
      </c>
      <c r="AL111" s="109"/>
      <c r="AM111" s="109"/>
      <c r="AN111" s="119">
        <f t="shared" si="8"/>
        <v>2978.58</v>
      </c>
      <c r="AO111" s="109">
        <v>0</v>
      </c>
      <c r="AP111" s="109">
        <v>0</v>
      </c>
      <c r="AQ111" s="109">
        <v>0</v>
      </c>
      <c r="AR111" s="109">
        <v>2978.58</v>
      </c>
      <c r="AS111" s="120">
        <f t="shared" si="13"/>
        <v>0</v>
      </c>
      <c r="AT111" s="121"/>
      <c r="AU111" s="119">
        <v>1.7000000007101335E-3</v>
      </c>
      <c r="AV111" s="109">
        <v>0</v>
      </c>
      <c r="AW111" s="109">
        <v>0</v>
      </c>
      <c r="AX111" s="109">
        <v>0</v>
      </c>
      <c r="AY111" s="119">
        <f t="shared" si="9"/>
        <v>1.7000000007101335E-3</v>
      </c>
      <c r="AZ111" s="117">
        <f t="shared" si="10"/>
        <v>1.7000000007101335E-3</v>
      </c>
      <c r="BA111" s="101"/>
      <c r="BB111" s="20"/>
      <c r="BC111" s="20"/>
      <c r="BD111" s="20"/>
      <c r="BE111" s="20"/>
      <c r="BF111" s="20"/>
      <c r="BG111" s="20"/>
      <c r="BH111" s="20"/>
      <c r="BI111" s="20"/>
      <c r="BJ111" s="20"/>
    </row>
    <row r="112" spans="1:62" ht="25.5" customHeight="1" x14ac:dyDescent="0.2">
      <c r="A112" s="102">
        <v>105</v>
      </c>
      <c r="B112" s="103">
        <v>105</v>
      </c>
      <c r="C112" s="104" t="s">
        <v>197</v>
      </c>
      <c r="D112" s="104" t="s">
        <v>59</v>
      </c>
      <c r="E112" s="104" t="s">
        <v>60</v>
      </c>
      <c r="F112" s="104" t="s">
        <v>65</v>
      </c>
      <c r="G112" s="104" t="s">
        <v>66</v>
      </c>
      <c r="H112" s="105"/>
      <c r="I112" s="105" t="s">
        <v>67</v>
      </c>
      <c r="J112" s="106">
        <v>5</v>
      </c>
      <c r="K112" s="107">
        <v>41729</v>
      </c>
      <c r="L112" s="108">
        <v>0</v>
      </c>
      <c r="M112" s="109">
        <v>19112.77</v>
      </c>
      <c r="N112" s="109">
        <v>0</v>
      </c>
      <c r="O112" s="109">
        <v>0</v>
      </c>
      <c r="P112" s="109">
        <v>0</v>
      </c>
      <c r="Q112" s="109">
        <v>0</v>
      </c>
      <c r="R112" s="110">
        <v>96.363849999999999</v>
      </c>
      <c r="S112" s="111">
        <v>16900</v>
      </c>
      <c r="T112" s="112">
        <v>0</v>
      </c>
      <c r="U112" s="110">
        <v>955.63850000000002</v>
      </c>
      <c r="V112" s="110">
        <v>0</v>
      </c>
      <c r="W112" s="110">
        <v>0</v>
      </c>
      <c r="X112" s="111">
        <v>646.75</v>
      </c>
      <c r="Y112" s="113">
        <v>487.5</v>
      </c>
      <c r="Z112" s="114">
        <v>0</v>
      </c>
      <c r="AA112" s="115">
        <v>0</v>
      </c>
      <c r="AB112" s="109">
        <v>0</v>
      </c>
      <c r="AC112" s="116">
        <v>0</v>
      </c>
      <c r="AD112" s="109">
        <v>0</v>
      </c>
      <c r="AE112" s="109"/>
      <c r="AF112" s="109">
        <v>26.52</v>
      </c>
      <c r="AG112" s="117">
        <f t="shared" si="11"/>
        <v>-2.3500000024796464E-3</v>
      </c>
      <c r="AH112" s="109">
        <v>0</v>
      </c>
      <c r="AI112" s="109">
        <v>0</v>
      </c>
      <c r="AJ112" s="109">
        <v>0</v>
      </c>
      <c r="AK112" s="118">
        <f t="shared" si="12"/>
        <v>-2.3500000024796464E-3</v>
      </c>
      <c r="AL112" s="109"/>
      <c r="AM112" s="109"/>
      <c r="AN112" s="119">
        <f t="shared" si="8"/>
        <v>955.63850000000002</v>
      </c>
      <c r="AO112" s="109">
        <v>0</v>
      </c>
      <c r="AP112" s="109">
        <v>0</v>
      </c>
      <c r="AQ112" s="109">
        <v>0</v>
      </c>
      <c r="AR112" s="109">
        <v>955.64</v>
      </c>
      <c r="AS112" s="120">
        <f t="shared" si="13"/>
        <v>-1.4999999999645297E-3</v>
      </c>
      <c r="AT112" s="121"/>
      <c r="AU112" s="119">
        <v>-2.3500000024796464E-3</v>
      </c>
      <c r="AV112" s="109">
        <v>0</v>
      </c>
      <c r="AW112" s="109">
        <v>0</v>
      </c>
      <c r="AX112" s="109">
        <v>0</v>
      </c>
      <c r="AY112" s="119">
        <f t="shared" si="9"/>
        <v>-2.3500000024796464E-3</v>
      </c>
      <c r="AZ112" s="117">
        <f t="shared" si="10"/>
        <v>-2.3500000024796464E-3</v>
      </c>
      <c r="BA112" s="101"/>
      <c r="BB112" s="20"/>
      <c r="BC112" s="20"/>
      <c r="BD112" s="20"/>
      <c r="BE112" s="20"/>
      <c r="BF112" s="20"/>
      <c r="BG112" s="20"/>
      <c r="BH112" s="20"/>
      <c r="BI112" s="20"/>
      <c r="BJ112" s="20"/>
    </row>
    <row r="113" spans="1:62" ht="25.5" customHeight="1" x14ac:dyDescent="0.2">
      <c r="A113" s="102">
        <v>106</v>
      </c>
      <c r="B113" s="103">
        <v>106</v>
      </c>
      <c r="C113" s="104" t="s">
        <v>154</v>
      </c>
      <c r="D113" s="104" t="s">
        <v>59</v>
      </c>
      <c r="E113" s="104" t="s">
        <v>60</v>
      </c>
      <c r="F113" s="104" t="s">
        <v>65</v>
      </c>
      <c r="G113" s="104" t="s">
        <v>198</v>
      </c>
      <c r="H113" s="105"/>
      <c r="I113" s="105" t="s">
        <v>67</v>
      </c>
      <c r="J113" s="106">
        <v>48</v>
      </c>
      <c r="K113" s="107">
        <v>41882</v>
      </c>
      <c r="L113" s="108">
        <v>0</v>
      </c>
      <c r="M113" s="109">
        <v>35777566.049999997</v>
      </c>
      <c r="N113" s="109">
        <v>0</v>
      </c>
      <c r="O113" s="109">
        <v>0</v>
      </c>
      <c r="P113" s="109">
        <v>0</v>
      </c>
      <c r="Q113" s="109">
        <v>0</v>
      </c>
      <c r="R113" s="110">
        <v>178888.62875000003</v>
      </c>
      <c r="S113" s="111">
        <v>5846500</v>
      </c>
      <c r="T113" s="112">
        <v>8745547.7599999998</v>
      </c>
      <c r="U113" s="110">
        <v>1788878.3074999996</v>
      </c>
      <c r="V113" s="110">
        <v>0</v>
      </c>
      <c r="W113" s="110">
        <v>0</v>
      </c>
      <c r="X113" s="111">
        <v>18870203.469999999</v>
      </c>
      <c r="Y113" s="113">
        <v>303774.71000000002</v>
      </c>
      <c r="Z113" s="114">
        <v>0</v>
      </c>
      <c r="AA113" s="115">
        <v>0</v>
      </c>
      <c r="AB113" s="109">
        <v>42800</v>
      </c>
      <c r="AC113" s="116">
        <v>973.08000000000129</v>
      </c>
      <c r="AD113" s="109">
        <v>0</v>
      </c>
      <c r="AE113" s="109"/>
      <c r="AF113" s="109">
        <v>0.09</v>
      </c>
      <c r="AG113" s="117">
        <f t="shared" si="11"/>
        <v>3.7500038743019104E-3</v>
      </c>
      <c r="AH113" s="109">
        <v>0</v>
      </c>
      <c r="AI113" s="109">
        <v>0</v>
      </c>
      <c r="AJ113" s="109">
        <v>0</v>
      </c>
      <c r="AK113" s="118">
        <f t="shared" si="12"/>
        <v>3.7500038743019104E-3</v>
      </c>
      <c r="AL113" s="109"/>
      <c r="AM113" s="109"/>
      <c r="AN113" s="119">
        <f t="shared" si="8"/>
        <v>1788878.3074999996</v>
      </c>
      <c r="AO113" s="109">
        <v>600000</v>
      </c>
      <c r="AP113" s="109">
        <v>1160546.18</v>
      </c>
      <c r="AQ113" s="109">
        <v>0</v>
      </c>
      <c r="AR113" s="109">
        <v>0</v>
      </c>
      <c r="AS113" s="120">
        <f t="shared" si="13"/>
        <v>28332.127499999711</v>
      </c>
      <c r="AT113" s="121"/>
      <c r="AU113" s="119">
        <v>3.7500038743019104E-3</v>
      </c>
      <c r="AV113" s="109">
        <v>0</v>
      </c>
      <c r="AW113" s="109">
        <v>0</v>
      </c>
      <c r="AX113" s="109">
        <v>0</v>
      </c>
      <c r="AY113" s="119">
        <f t="shared" si="9"/>
        <v>3.7500038743019104E-3</v>
      </c>
      <c r="AZ113" s="117">
        <f t="shared" si="10"/>
        <v>3.7500038743019104E-3</v>
      </c>
      <c r="BA113" s="101"/>
      <c r="BB113" s="20"/>
      <c r="BC113" s="20"/>
      <c r="BD113" s="20"/>
      <c r="BE113" s="20"/>
      <c r="BF113" s="20"/>
      <c r="BG113" s="20"/>
      <c r="BH113" s="20"/>
      <c r="BI113" s="20"/>
      <c r="BJ113" s="20"/>
    </row>
    <row r="114" spans="1:62" ht="25.5" customHeight="1" x14ac:dyDescent="0.2">
      <c r="A114" s="102">
        <v>107</v>
      </c>
      <c r="B114" s="103">
        <v>107</v>
      </c>
      <c r="C114" s="104" t="s">
        <v>199</v>
      </c>
      <c r="D114" s="104" t="s">
        <v>59</v>
      </c>
      <c r="E114" s="104" t="s">
        <v>60</v>
      </c>
      <c r="F114" s="104" t="s">
        <v>61</v>
      </c>
      <c r="G114" s="104" t="s">
        <v>200</v>
      </c>
      <c r="H114" s="105"/>
      <c r="I114" s="105" t="s">
        <v>70</v>
      </c>
      <c r="J114" s="106">
        <v>1</v>
      </c>
      <c r="K114" s="107">
        <v>40298</v>
      </c>
      <c r="L114" s="108">
        <v>0</v>
      </c>
      <c r="M114" s="109">
        <v>4998</v>
      </c>
      <c r="N114" s="109">
        <v>0</v>
      </c>
      <c r="O114" s="109">
        <v>0</v>
      </c>
      <c r="P114" s="109">
        <v>0</v>
      </c>
      <c r="Q114" s="109">
        <v>0</v>
      </c>
      <c r="R114" s="110">
        <v>24.990000000000002</v>
      </c>
      <c r="S114" s="111">
        <v>4500</v>
      </c>
      <c r="T114" s="112">
        <v>0</v>
      </c>
      <c r="U114" s="110">
        <v>249.9</v>
      </c>
      <c r="V114" s="110">
        <v>0</v>
      </c>
      <c r="W114" s="110">
        <v>0</v>
      </c>
      <c r="X114" s="111">
        <v>0</v>
      </c>
      <c r="Y114" s="113">
        <v>0</v>
      </c>
      <c r="Z114" s="114">
        <v>0</v>
      </c>
      <c r="AA114" s="115">
        <v>0</v>
      </c>
      <c r="AB114" s="109">
        <v>0</v>
      </c>
      <c r="AC114" s="122">
        <v>0</v>
      </c>
      <c r="AD114" s="123">
        <v>0</v>
      </c>
      <c r="AE114" s="123"/>
      <c r="AF114" s="123">
        <v>223.11</v>
      </c>
      <c r="AG114" s="117">
        <f t="shared" si="11"/>
        <v>9.0949470177292824E-13</v>
      </c>
      <c r="AH114" s="109">
        <v>0</v>
      </c>
      <c r="AI114" s="109">
        <v>0</v>
      </c>
      <c r="AJ114" s="109">
        <v>0</v>
      </c>
      <c r="AK114" s="118">
        <f t="shared" si="12"/>
        <v>9.0949470177292824E-13</v>
      </c>
      <c r="AL114" s="123"/>
      <c r="AM114" s="109"/>
      <c r="AN114" s="119">
        <f t="shared" si="8"/>
        <v>249.9</v>
      </c>
      <c r="AO114" s="109">
        <v>0</v>
      </c>
      <c r="AP114" s="109">
        <v>0</v>
      </c>
      <c r="AQ114" s="109">
        <v>0</v>
      </c>
      <c r="AR114" s="109">
        <v>249.9</v>
      </c>
      <c r="AS114" s="120">
        <f t="shared" si="13"/>
        <v>0</v>
      </c>
      <c r="AT114" s="121"/>
      <c r="AU114" s="119">
        <v>9.0949470177292824E-13</v>
      </c>
      <c r="AV114" s="109">
        <v>0</v>
      </c>
      <c r="AW114" s="109">
        <v>0</v>
      </c>
      <c r="AX114" s="109">
        <v>0</v>
      </c>
      <c r="AY114" s="119">
        <f t="shared" si="9"/>
        <v>9.0949470177292824E-13</v>
      </c>
      <c r="AZ114" s="117">
        <f t="shared" si="10"/>
        <v>9.0949470177292824E-13</v>
      </c>
      <c r="BA114" s="101"/>
      <c r="BB114" s="20"/>
      <c r="BC114" s="20"/>
      <c r="BD114" s="20"/>
      <c r="BE114" s="20"/>
      <c r="BF114" s="20"/>
      <c r="BG114" s="20"/>
      <c r="BH114" s="20"/>
      <c r="BI114" s="20"/>
      <c r="BJ114" s="20"/>
    </row>
    <row r="115" spans="1:62" ht="25.5" customHeight="1" x14ac:dyDescent="0.2">
      <c r="A115" s="102">
        <v>108</v>
      </c>
      <c r="B115" s="103">
        <v>108</v>
      </c>
      <c r="C115" s="104" t="s">
        <v>201</v>
      </c>
      <c r="D115" s="104" t="s">
        <v>59</v>
      </c>
      <c r="E115" s="104" t="s">
        <v>60</v>
      </c>
      <c r="F115" s="104" t="s">
        <v>65</v>
      </c>
      <c r="G115" s="104" t="s">
        <v>202</v>
      </c>
      <c r="H115" s="105"/>
      <c r="I115" s="105" t="s">
        <v>63</v>
      </c>
      <c r="J115" s="106">
        <v>24</v>
      </c>
      <c r="K115" s="107">
        <v>41973</v>
      </c>
      <c r="L115" s="108">
        <v>0</v>
      </c>
      <c r="M115" s="109">
        <v>46750</v>
      </c>
      <c r="N115" s="109">
        <v>0</v>
      </c>
      <c r="O115" s="109">
        <v>0</v>
      </c>
      <c r="P115" s="109">
        <v>0</v>
      </c>
      <c r="Q115" s="109">
        <v>0</v>
      </c>
      <c r="R115" s="123">
        <v>929.4</v>
      </c>
      <c r="S115" s="111">
        <v>45825</v>
      </c>
      <c r="T115" s="112">
        <v>0</v>
      </c>
      <c r="U115" s="123">
        <v>0</v>
      </c>
      <c r="V115" s="123">
        <v>0</v>
      </c>
      <c r="W115" s="110">
        <v>0</v>
      </c>
      <c r="X115" s="111">
        <v>0</v>
      </c>
      <c r="Y115" s="113">
        <v>0</v>
      </c>
      <c r="Z115" s="114">
        <v>0</v>
      </c>
      <c r="AA115" s="115">
        <v>0</v>
      </c>
      <c r="AB115" s="109">
        <v>0</v>
      </c>
      <c r="AC115" s="122">
        <v>0</v>
      </c>
      <c r="AD115" s="123">
        <v>0</v>
      </c>
      <c r="AE115" s="123"/>
      <c r="AF115" s="123">
        <v>-4.4000000000000004</v>
      </c>
      <c r="AG115" s="117">
        <f t="shared" si="11"/>
        <v>0</v>
      </c>
      <c r="AH115" s="109">
        <v>0</v>
      </c>
      <c r="AI115" s="119">
        <v>0</v>
      </c>
      <c r="AJ115" s="109">
        <v>0</v>
      </c>
      <c r="AK115" s="118">
        <f t="shared" si="12"/>
        <v>0</v>
      </c>
      <c r="AL115" s="123"/>
      <c r="AM115" s="109"/>
      <c r="AN115" s="119">
        <f t="shared" si="8"/>
        <v>0</v>
      </c>
      <c r="AO115" s="109">
        <v>0</v>
      </c>
      <c r="AP115" s="109">
        <v>0</v>
      </c>
      <c r="AQ115" s="109">
        <v>0</v>
      </c>
      <c r="AR115" s="109">
        <v>0</v>
      </c>
      <c r="AS115" s="120">
        <f t="shared" si="13"/>
        <v>0</v>
      </c>
      <c r="AT115" s="121"/>
      <c r="AU115" s="119">
        <v>0</v>
      </c>
      <c r="AV115" s="109">
        <v>0</v>
      </c>
      <c r="AW115" s="109">
        <v>0</v>
      </c>
      <c r="AX115" s="109">
        <v>0</v>
      </c>
      <c r="AY115" s="119">
        <f t="shared" si="9"/>
        <v>0</v>
      </c>
      <c r="AZ115" s="117">
        <f t="shared" si="10"/>
        <v>0</v>
      </c>
      <c r="BA115" s="101"/>
      <c r="BB115" s="20"/>
      <c r="BC115" s="20"/>
      <c r="BD115" s="20"/>
      <c r="BE115" s="20"/>
      <c r="BF115" s="20"/>
      <c r="BG115" s="20"/>
      <c r="BH115" s="20"/>
      <c r="BI115" s="20"/>
      <c r="BJ115" s="20"/>
    </row>
    <row r="116" spans="1:62" ht="25.5" customHeight="1" x14ac:dyDescent="0.2">
      <c r="A116" s="102">
        <v>109</v>
      </c>
      <c r="B116" s="103">
        <v>109</v>
      </c>
      <c r="C116" s="104" t="s">
        <v>203</v>
      </c>
      <c r="D116" s="104" t="s">
        <v>59</v>
      </c>
      <c r="E116" s="104" t="s">
        <v>60</v>
      </c>
      <c r="F116" s="104" t="s">
        <v>65</v>
      </c>
      <c r="G116" s="104" t="s">
        <v>69</v>
      </c>
      <c r="H116" s="105"/>
      <c r="I116" s="105" t="s">
        <v>70</v>
      </c>
      <c r="J116" s="106">
        <v>4</v>
      </c>
      <c r="K116" s="107">
        <v>40390</v>
      </c>
      <c r="L116" s="108">
        <v>0</v>
      </c>
      <c r="M116" s="109">
        <v>7190</v>
      </c>
      <c r="N116" s="109">
        <v>0</v>
      </c>
      <c r="O116" s="109">
        <v>0</v>
      </c>
      <c r="P116" s="109">
        <v>0</v>
      </c>
      <c r="Q116" s="109">
        <v>0</v>
      </c>
      <c r="R116" s="110">
        <v>144.6</v>
      </c>
      <c r="S116" s="111">
        <v>7045.4</v>
      </c>
      <c r="T116" s="112">
        <v>0</v>
      </c>
      <c r="U116" s="110">
        <v>0</v>
      </c>
      <c r="V116" s="110">
        <v>0</v>
      </c>
      <c r="W116" s="110">
        <v>0</v>
      </c>
      <c r="X116" s="111">
        <v>0</v>
      </c>
      <c r="Y116" s="113">
        <v>0</v>
      </c>
      <c r="Z116" s="114">
        <v>0</v>
      </c>
      <c r="AA116" s="115">
        <v>0</v>
      </c>
      <c r="AB116" s="109">
        <v>0</v>
      </c>
      <c r="AC116" s="116">
        <v>0</v>
      </c>
      <c r="AD116" s="109">
        <v>0</v>
      </c>
      <c r="AE116" s="109"/>
      <c r="AF116" s="109">
        <v>0</v>
      </c>
      <c r="AG116" s="117">
        <f t="shared" si="11"/>
        <v>0</v>
      </c>
      <c r="AH116" s="109">
        <v>0</v>
      </c>
      <c r="AI116" s="109">
        <v>0</v>
      </c>
      <c r="AJ116" s="109">
        <v>0</v>
      </c>
      <c r="AK116" s="118">
        <f t="shared" si="12"/>
        <v>0</v>
      </c>
      <c r="AL116" s="109"/>
      <c r="AM116" s="109"/>
      <c r="AN116" s="119">
        <f t="shared" si="8"/>
        <v>0</v>
      </c>
      <c r="AO116" s="109">
        <v>0</v>
      </c>
      <c r="AP116" s="109">
        <v>0</v>
      </c>
      <c r="AQ116" s="109">
        <v>0</v>
      </c>
      <c r="AR116" s="109">
        <v>0</v>
      </c>
      <c r="AS116" s="120">
        <f t="shared" si="13"/>
        <v>0</v>
      </c>
      <c r="AT116" s="121"/>
      <c r="AU116" s="119">
        <v>0</v>
      </c>
      <c r="AV116" s="109">
        <v>0</v>
      </c>
      <c r="AW116" s="109">
        <v>0</v>
      </c>
      <c r="AX116" s="109">
        <v>0</v>
      </c>
      <c r="AY116" s="119">
        <f t="shared" si="9"/>
        <v>0</v>
      </c>
      <c r="AZ116" s="117">
        <f t="shared" si="10"/>
        <v>0</v>
      </c>
      <c r="BA116" s="101"/>
      <c r="BB116" s="20"/>
      <c r="BC116" s="20"/>
      <c r="BD116" s="20"/>
      <c r="BE116" s="20"/>
      <c r="BF116" s="20"/>
      <c r="BG116" s="20"/>
      <c r="BH116" s="20"/>
      <c r="BI116" s="20"/>
      <c r="BJ116" s="20"/>
    </row>
    <row r="117" spans="1:62" ht="25.5" customHeight="1" x14ac:dyDescent="0.2">
      <c r="A117" s="102">
        <v>110</v>
      </c>
      <c r="B117" s="103">
        <v>110</v>
      </c>
      <c r="C117" s="104" t="s">
        <v>204</v>
      </c>
      <c r="D117" s="104" t="s">
        <v>59</v>
      </c>
      <c r="E117" s="104" t="s">
        <v>60</v>
      </c>
      <c r="F117" s="104" t="s">
        <v>65</v>
      </c>
      <c r="G117" s="104" t="s">
        <v>66</v>
      </c>
      <c r="H117" s="105"/>
      <c r="I117" s="105" t="s">
        <v>67</v>
      </c>
      <c r="J117" s="106">
        <v>10</v>
      </c>
      <c r="K117" s="107">
        <v>41729</v>
      </c>
      <c r="L117" s="108">
        <v>0</v>
      </c>
      <c r="M117" s="109">
        <v>214267.65000000002</v>
      </c>
      <c r="N117" s="109">
        <v>0</v>
      </c>
      <c r="O117" s="109">
        <v>0</v>
      </c>
      <c r="P117" s="109">
        <v>0</v>
      </c>
      <c r="Q117" s="109">
        <v>0</v>
      </c>
      <c r="R117" s="123">
        <v>1072.13825</v>
      </c>
      <c r="S117" s="111">
        <v>179000</v>
      </c>
      <c r="T117" s="112">
        <v>25000</v>
      </c>
      <c r="U117" s="123">
        <v>10713.3825</v>
      </c>
      <c r="V117" s="123">
        <v>0</v>
      </c>
      <c r="W117" s="110">
        <v>0</v>
      </c>
      <c r="X117" s="111">
        <v>0</v>
      </c>
      <c r="Y117" s="113">
        <v>6026.6399999999994</v>
      </c>
      <c r="Z117" s="114">
        <v>0</v>
      </c>
      <c r="AA117" s="115">
        <v>0</v>
      </c>
      <c r="AB117" s="109">
        <v>0</v>
      </c>
      <c r="AC117" s="122">
        <v>-8000</v>
      </c>
      <c r="AD117" s="123">
        <v>0</v>
      </c>
      <c r="AE117" s="123"/>
      <c r="AF117" s="123">
        <v>455.82</v>
      </c>
      <c r="AG117" s="117">
        <f t="shared" si="11"/>
        <v>-0.33074999999371357</v>
      </c>
      <c r="AH117" s="109">
        <v>0</v>
      </c>
      <c r="AI117" s="119">
        <v>0</v>
      </c>
      <c r="AJ117" s="109">
        <v>0</v>
      </c>
      <c r="AK117" s="118">
        <f t="shared" si="12"/>
        <v>-0.33074999999371357</v>
      </c>
      <c r="AL117" s="123"/>
      <c r="AM117" s="109"/>
      <c r="AN117" s="119">
        <f t="shared" si="8"/>
        <v>10713.3825</v>
      </c>
      <c r="AO117" s="109">
        <v>0</v>
      </c>
      <c r="AP117" s="109">
        <v>0</v>
      </c>
      <c r="AQ117" s="109">
        <v>0</v>
      </c>
      <c r="AR117" s="109">
        <v>0</v>
      </c>
      <c r="AS117" s="120">
        <f t="shared" si="13"/>
        <v>10713.3825</v>
      </c>
      <c r="AT117" s="121"/>
      <c r="AU117" s="119">
        <v>-0.33074999999371357</v>
      </c>
      <c r="AV117" s="109">
        <v>0</v>
      </c>
      <c r="AW117" s="109">
        <v>0</v>
      </c>
      <c r="AX117" s="109">
        <v>0</v>
      </c>
      <c r="AY117" s="119">
        <f t="shared" si="9"/>
        <v>-0.33074999999371357</v>
      </c>
      <c r="AZ117" s="117">
        <f t="shared" si="10"/>
        <v>-0.33074999999371357</v>
      </c>
      <c r="BA117" s="101"/>
      <c r="BB117" s="20"/>
      <c r="BC117" s="20"/>
      <c r="BD117" s="20"/>
      <c r="BE117" s="20"/>
      <c r="BF117" s="20"/>
      <c r="BG117" s="20"/>
      <c r="BH117" s="20"/>
      <c r="BI117" s="20"/>
      <c r="BJ117" s="20"/>
    </row>
    <row r="118" spans="1:62" ht="25.5" customHeight="1" x14ac:dyDescent="0.2">
      <c r="A118" s="102">
        <v>111</v>
      </c>
      <c r="B118" s="103">
        <v>111</v>
      </c>
      <c r="C118" s="104" t="s">
        <v>205</v>
      </c>
      <c r="D118" s="104" t="s">
        <v>59</v>
      </c>
      <c r="E118" s="104" t="s">
        <v>60</v>
      </c>
      <c r="F118" s="104" t="s">
        <v>65</v>
      </c>
      <c r="G118" s="104" t="s">
        <v>126</v>
      </c>
      <c r="H118" s="105"/>
      <c r="I118" s="105" t="s">
        <v>67</v>
      </c>
      <c r="J118" s="106">
        <v>7</v>
      </c>
      <c r="K118" s="107">
        <v>41729</v>
      </c>
      <c r="L118" s="108">
        <v>0</v>
      </c>
      <c r="M118" s="109">
        <v>103135.42</v>
      </c>
      <c r="N118" s="109">
        <v>0</v>
      </c>
      <c r="O118" s="109">
        <v>0</v>
      </c>
      <c r="P118" s="109">
        <v>0</v>
      </c>
      <c r="Q118" s="109">
        <v>0</v>
      </c>
      <c r="R118" s="123">
        <v>516.47710000000006</v>
      </c>
      <c r="S118" s="111">
        <v>86000</v>
      </c>
      <c r="T118" s="112">
        <v>0</v>
      </c>
      <c r="U118" s="123">
        <v>5156.7709999999997</v>
      </c>
      <c r="V118" s="123">
        <v>0</v>
      </c>
      <c r="W118" s="110">
        <v>0</v>
      </c>
      <c r="X118" s="111">
        <v>6865</v>
      </c>
      <c r="Y118" s="113">
        <v>4500</v>
      </c>
      <c r="Z118" s="114">
        <v>0</v>
      </c>
      <c r="AA118" s="115">
        <v>0</v>
      </c>
      <c r="AB118" s="109">
        <v>0</v>
      </c>
      <c r="AC118" s="122">
        <v>0</v>
      </c>
      <c r="AD118" s="123">
        <v>0</v>
      </c>
      <c r="AE118" s="123"/>
      <c r="AF118" s="123">
        <v>97.17</v>
      </c>
      <c r="AG118" s="117">
        <f t="shared" si="11"/>
        <v>1.9000000029336661E-3</v>
      </c>
      <c r="AH118" s="109">
        <v>0</v>
      </c>
      <c r="AI118" s="119">
        <v>0</v>
      </c>
      <c r="AJ118" s="109">
        <v>0</v>
      </c>
      <c r="AK118" s="118">
        <f t="shared" si="12"/>
        <v>1.9000000029336661E-3</v>
      </c>
      <c r="AL118" s="123"/>
      <c r="AM118" s="109"/>
      <c r="AN118" s="119">
        <f t="shared" si="8"/>
        <v>5156.7709999999997</v>
      </c>
      <c r="AO118" s="109">
        <v>0</v>
      </c>
      <c r="AP118" s="109">
        <v>0</v>
      </c>
      <c r="AQ118" s="109">
        <v>0</v>
      </c>
      <c r="AR118" s="109">
        <v>0</v>
      </c>
      <c r="AS118" s="120">
        <f t="shared" si="13"/>
        <v>5156.7709999999997</v>
      </c>
      <c r="AT118" s="121"/>
      <c r="AU118" s="119">
        <v>1.9000000029336661E-3</v>
      </c>
      <c r="AV118" s="109">
        <v>0</v>
      </c>
      <c r="AW118" s="109">
        <v>0</v>
      </c>
      <c r="AX118" s="109">
        <v>0</v>
      </c>
      <c r="AY118" s="119">
        <f t="shared" si="9"/>
        <v>1.9000000029336661E-3</v>
      </c>
      <c r="AZ118" s="117">
        <f t="shared" si="10"/>
        <v>1.9000000029336661E-3</v>
      </c>
      <c r="BA118" s="101"/>
      <c r="BB118" s="20"/>
      <c r="BC118" s="20"/>
      <c r="BD118" s="20"/>
      <c r="BE118" s="20"/>
      <c r="BF118" s="20"/>
      <c r="BG118" s="20"/>
      <c r="BH118" s="20"/>
      <c r="BI118" s="20"/>
      <c r="BJ118" s="20"/>
    </row>
    <row r="119" spans="1:62" ht="25.5" customHeight="1" x14ac:dyDescent="0.2">
      <c r="A119" s="102">
        <v>112</v>
      </c>
      <c r="B119" s="103">
        <v>112</v>
      </c>
      <c r="C119" s="104" t="s">
        <v>206</v>
      </c>
      <c r="D119" s="104" t="s">
        <v>59</v>
      </c>
      <c r="E119" s="104" t="s">
        <v>60</v>
      </c>
      <c r="F119" s="104" t="s">
        <v>65</v>
      </c>
      <c r="G119" s="104" t="s">
        <v>126</v>
      </c>
      <c r="H119" s="105"/>
      <c r="I119" s="105" t="s">
        <v>67</v>
      </c>
      <c r="J119" s="106">
        <v>5</v>
      </c>
      <c r="K119" s="107">
        <v>41729</v>
      </c>
      <c r="L119" s="108">
        <v>0</v>
      </c>
      <c r="M119" s="109">
        <v>11632</v>
      </c>
      <c r="N119" s="109">
        <v>0</v>
      </c>
      <c r="O119" s="109">
        <v>0</v>
      </c>
      <c r="P119" s="109">
        <v>0</v>
      </c>
      <c r="Q119" s="109">
        <v>0</v>
      </c>
      <c r="R119" s="123">
        <v>58.960000000000008</v>
      </c>
      <c r="S119" s="111">
        <v>6000</v>
      </c>
      <c r="T119" s="112">
        <v>0</v>
      </c>
      <c r="U119" s="123">
        <v>581.6</v>
      </c>
      <c r="V119" s="123">
        <v>0</v>
      </c>
      <c r="W119" s="110">
        <v>0</v>
      </c>
      <c r="X119" s="111">
        <v>4639</v>
      </c>
      <c r="Y119" s="113">
        <v>300</v>
      </c>
      <c r="Z119" s="114">
        <v>0</v>
      </c>
      <c r="AA119" s="115">
        <v>0</v>
      </c>
      <c r="AB119" s="109">
        <v>0</v>
      </c>
      <c r="AC119" s="122">
        <v>0</v>
      </c>
      <c r="AD119" s="123">
        <v>0</v>
      </c>
      <c r="AE119" s="123"/>
      <c r="AF119" s="123">
        <v>52.44</v>
      </c>
      <c r="AG119" s="117">
        <f t="shared" si="11"/>
        <v>0</v>
      </c>
      <c r="AH119" s="109">
        <v>0</v>
      </c>
      <c r="AI119" s="119">
        <v>0</v>
      </c>
      <c r="AJ119" s="109">
        <v>0</v>
      </c>
      <c r="AK119" s="118">
        <f t="shared" si="12"/>
        <v>0</v>
      </c>
      <c r="AL119" s="123"/>
      <c r="AM119" s="109"/>
      <c r="AN119" s="119">
        <f t="shared" si="8"/>
        <v>581.6</v>
      </c>
      <c r="AO119" s="109">
        <v>0</v>
      </c>
      <c r="AP119" s="109">
        <v>0</v>
      </c>
      <c r="AQ119" s="109">
        <v>0</v>
      </c>
      <c r="AR119" s="109">
        <v>581.6</v>
      </c>
      <c r="AS119" s="120">
        <f t="shared" si="13"/>
        <v>0</v>
      </c>
      <c r="AT119" s="121"/>
      <c r="AU119" s="119">
        <v>0</v>
      </c>
      <c r="AV119" s="109">
        <v>0</v>
      </c>
      <c r="AW119" s="109">
        <v>0</v>
      </c>
      <c r="AX119" s="109">
        <v>0</v>
      </c>
      <c r="AY119" s="119">
        <f t="shared" si="9"/>
        <v>0</v>
      </c>
      <c r="AZ119" s="117">
        <f t="shared" si="10"/>
        <v>0</v>
      </c>
      <c r="BA119" s="101"/>
      <c r="BB119" s="20"/>
      <c r="BC119" s="20"/>
      <c r="BD119" s="20"/>
      <c r="BE119" s="20"/>
      <c r="BF119" s="20"/>
      <c r="BG119" s="20"/>
      <c r="BH119" s="20"/>
      <c r="BI119" s="20"/>
      <c r="BJ119" s="20"/>
    </row>
    <row r="120" spans="1:62" ht="25.5" customHeight="1" x14ac:dyDescent="0.2">
      <c r="A120" s="102">
        <v>113</v>
      </c>
      <c r="B120" s="103">
        <v>113</v>
      </c>
      <c r="C120" s="104" t="s">
        <v>207</v>
      </c>
      <c r="D120" s="104" t="s">
        <v>59</v>
      </c>
      <c r="E120" s="104" t="s">
        <v>60</v>
      </c>
      <c r="F120" s="104" t="s">
        <v>65</v>
      </c>
      <c r="G120" s="104" t="s">
        <v>208</v>
      </c>
      <c r="H120" s="105"/>
      <c r="I120" s="105" t="s">
        <v>67</v>
      </c>
      <c r="J120" s="106">
        <v>0</v>
      </c>
      <c r="K120" s="107">
        <v>42766</v>
      </c>
      <c r="L120" s="108">
        <v>0</v>
      </c>
      <c r="M120" s="109">
        <v>1314313.6199999999</v>
      </c>
      <c r="N120" s="109">
        <v>0</v>
      </c>
      <c r="O120" s="109">
        <v>0</v>
      </c>
      <c r="P120" s="109">
        <v>0</v>
      </c>
      <c r="Q120" s="109">
        <v>0</v>
      </c>
      <c r="R120" s="110">
        <v>6571.9681</v>
      </c>
      <c r="S120" s="111">
        <v>506500</v>
      </c>
      <c r="T120" s="112">
        <v>697210.68</v>
      </c>
      <c r="U120" s="110">
        <v>65715.680999999997</v>
      </c>
      <c r="V120" s="110">
        <v>0</v>
      </c>
      <c r="W120" s="110">
        <v>0</v>
      </c>
      <c r="X120" s="111">
        <v>8678.5400000000009</v>
      </c>
      <c r="Y120" s="113">
        <v>20995.86</v>
      </c>
      <c r="Z120" s="114">
        <v>0</v>
      </c>
      <c r="AA120" s="115">
        <v>0</v>
      </c>
      <c r="AB120" s="109">
        <v>0</v>
      </c>
      <c r="AC120" s="116">
        <v>8640.84</v>
      </c>
      <c r="AD120" s="109">
        <v>0</v>
      </c>
      <c r="AE120" s="109"/>
      <c r="AF120" s="109">
        <v>0.05</v>
      </c>
      <c r="AG120" s="117">
        <f t="shared" si="11"/>
        <v>8.9999940246343613E-4</v>
      </c>
      <c r="AH120" s="109">
        <v>0</v>
      </c>
      <c r="AI120" s="109">
        <v>0</v>
      </c>
      <c r="AJ120" s="109">
        <v>0</v>
      </c>
      <c r="AK120" s="118">
        <f t="shared" si="12"/>
        <v>8.9999940246343613E-4</v>
      </c>
      <c r="AL120" s="109"/>
      <c r="AM120" s="109"/>
      <c r="AN120" s="119">
        <f t="shared" si="8"/>
        <v>65715.680999999997</v>
      </c>
      <c r="AO120" s="109">
        <v>32965.68</v>
      </c>
      <c r="AP120" s="109">
        <v>32750</v>
      </c>
      <c r="AQ120" s="109">
        <v>0</v>
      </c>
      <c r="AR120" s="109">
        <v>0</v>
      </c>
      <c r="AS120" s="120">
        <f t="shared" si="13"/>
        <v>9.9999999656574801E-4</v>
      </c>
      <c r="AT120" s="121"/>
      <c r="AU120" s="119">
        <v>8.9999940246343613E-4</v>
      </c>
      <c r="AV120" s="109">
        <v>0</v>
      </c>
      <c r="AW120" s="109">
        <v>0</v>
      </c>
      <c r="AX120" s="109">
        <v>0</v>
      </c>
      <c r="AY120" s="119">
        <f t="shared" si="9"/>
        <v>8.9999940246343613E-4</v>
      </c>
      <c r="AZ120" s="117">
        <f t="shared" si="10"/>
        <v>8.9999940246343613E-4</v>
      </c>
      <c r="BA120" s="101"/>
      <c r="BB120" s="20"/>
      <c r="BC120" s="20"/>
      <c r="BD120" s="20"/>
      <c r="BE120" s="20"/>
      <c r="BF120" s="20"/>
      <c r="BG120" s="20"/>
      <c r="BH120" s="20"/>
      <c r="BI120" s="20"/>
      <c r="BJ120" s="20"/>
    </row>
    <row r="121" spans="1:62" ht="25.5" customHeight="1" x14ac:dyDescent="0.2">
      <c r="A121" s="102">
        <v>114</v>
      </c>
      <c r="B121" s="103">
        <v>114</v>
      </c>
      <c r="C121" s="104" t="s">
        <v>209</v>
      </c>
      <c r="D121" s="104" t="s">
        <v>59</v>
      </c>
      <c r="E121" s="104" t="s">
        <v>60</v>
      </c>
      <c r="F121" s="104" t="s">
        <v>65</v>
      </c>
      <c r="G121" s="104" t="s">
        <v>69</v>
      </c>
      <c r="H121" s="105"/>
      <c r="I121" s="105" t="s">
        <v>70</v>
      </c>
      <c r="J121" s="106">
        <v>1</v>
      </c>
      <c r="K121" s="107">
        <v>40298</v>
      </c>
      <c r="L121" s="108">
        <v>0</v>
      </c>
      <c r="M121" s="109">
        <v>1110</v>
      </c>
      <c r="N121" s="109">
        <v>0</v>
      </c>
      <c r="O121" s="109">
        <v>0</v>
      </c>
      <c r="P121" s="109">
        <v>0</v>
      </c>
      <c r="Q121" s="109">
        <v>0</v>
      </c>
      <c r="R121" s="123">
        <v>22.599999999999998</v>
      </c>
      <c r="S121" s="111">
        <v>1087.4000000000001</v>
      </c>
      <c r="T121" s="112">
        <v>0</v>
      </c>
      <c r="U121" s="123">
        <v>0</v>
      </c>
      <c r="V121" s="123">
        <v>0</v>
      </c>
      <c r="W121" s="110">
        <v>0</v>
      </c>
      <c r="X121" s="111">
        <v>0</v>
      </c>
      <c r="Y121" s="113">
        <v>0</v>
      </c>
      <c r="Z121" s="114">
        <v>0</v>
      </c>
      <c r="AA121" s="115">
        <v>0</v>
      </c>
      <c r="AB121" s="109">
        <v>0</v>
      </c>
      <c r="AC121" s="122">
        <v>0</v>
      </c>
      <c r="AD121" s="123">
        <v>0</v>
      </c>
      <c r="AE121" s="123"/>
      <c r="AF121" s="123">
        <v>0</v>
      </c>
      <c r="AG121" s="117">
        <f t="shared" si="11"/>
        <v>0</v>
      </c>
      <c r="AH121" s="109">
        <v>0</v>
      </c>
      <c r="AI121" s="119">
        <v>0</v>
      </c>
      <c r="AJ121" s="109">
        <v>0</v>
      </c>
      <c r="AK121" s="118">
        <f t="shared" si="12"/>
        <v>0</v>
      </c>
      <c r="AL121" s="123"/>
      <c r="AM121" s="109"/>
      <c r="AN121" s="119">
        <f t="shared" si="8"/>
        <v>0</v>
      </c>
      <c r="AO121" s="109">
        <v>0</v>
      </c>
      <c r="AP121" s="109">
        <v>0</v>
      </c>
      <c r="AQ121" s="109">
        <v>0</v>
      </c>
      <c r="AR121" s="123">
        <v>0</v>
      </c>
      <c r="AS121" s="120">
        <f t="shared" si="13"/>
        <v>0</v>
      </c>
      <c r="AT121" s="121"/>
      <c r="AU121" s="119">
        <v>0</v>
      </c>
      <c r="AV121" s="109">
        <v>0</v>
      </c>
      <c r="AW121" s="109">
        <v>0</v>
      </c>
      <c r="AX121" s="109">
        <v>0</v>
      </c>
      <c r="AY121" s="119">
        <f t="shared" si="9"/>
        <v>0</v>
      </c>
      <c r="AZ121" s="117">
        <f t="shared" si="10"/>
        <v>0</v>
      </c>
      <c r="BA121" s="101" t="s">
        <v>98</v>
      </c>
      <c r="BB121" s="20"/>
      <c r="BC121" s="20"/>
      <c r="BD121" s="20"/>
      <c r="BE121" s="20"/>
      <c r="BF121" s="20"/>
      <c r="BG121" s="20"/>
      <c r="BH121" s="20"/>
      <c r="BI121" s="20"/>
      <c r="BJ121" s="20"/>
    </row>
    <row r="122" spans="1:62" ht="25.5" customHeight="1" x14ac:dyDescent="0.2">
      <c r="A122" s="102">
        <v>115</v>
      </c>
      <c r="B122" s="103">
        <v>115</v>
      </c>
      <c r="C122" s="104" t="s">
        <v>210</v>
      </c>
      <c r="D122" s="104" t="s">
        <v>59</v>
      </c>
      <c r="E122" s="104" t="s">
        <v>60</v>
      </c>
      <c r="F122" s="104" t="s">
        <v>65</v>
      </c>
      <c r="G122" s="104" t="s">
        <v>66</v>
      </c>
      <c r="H122" s="105"/>
      <c r="I122" s="105" t="s">
        <v>67</v>
      </c>
      <c r="J122" s="106">
        <v>5</v>
      </c>
      <c r="K122" s="107">
        <v>41729</v>
      </c>
      <c r="L122" s="108">
        <v>0</v>
      </c>
      <c r="M122" s="109">
        <v>40160.199999999997</v>
      </c>
      <c r="N122" s="109">
        <v>0</v>
      </c>
      <c r="O122" s="109">
        <v>0</v>
      </c>
      <c r="P122" s="109">
        <v>0</v>
      </c>
      <c r="Q122" s="109">
        <v>0</v>
      </c>
      <c r="R122" s="110">
        <v>201.20099999999999</v>
      </c>
      <c r="S122" s="111">
        <v>33000</v>
      </c>
      <c r="T122" s="112">
        <v>0</v>
      </c>
      <c r="U122" s="110">
        <v>2008.01</v>
      </c>
      <c r="V122" s="110">
        <v>0</v>
      </c>
      <c r="W122" s="110">
        <v>0</v>
      </c>
      <c r="X122" s="111">
        <v>3384.5</v>
      </c>
      <c r="Y122" s="113">
        <v>1540</v>
      </c>
      <c r="Z122" s="114">
        <v>0</v>
      </c>
      <c r="AA122" s="115">
        <v>0</v>
      </c>
      <c r="AB122" s="109">
        <v>0</v>
      </c>
      <c r="AC122" s="116">
        <v>0</v>
      </c>
      <c r="AD122" s="109">
        <v>0</v>
      </c>
      <c r="AE122" s="109"/>
      <c r="AF122" s="109">
        <v>26.49</v>
      </c>
      <c r="AG122" s="117">
        <f t="shared" si="11"/>
        <v>-1.0000000038417056E-3</v>
      </c>
      <c r="AH122" s="109">
        <v>0</v>
      </c>
      <c r="AI122" s="109">
        <v>0</v>
      </c>
      <c r="AJ122" s="109">
        <v>0</v>
      </c>
      <c r="AK122" s="118">
        <f t="shared" si="12"/>
        <v>-1.0000000038417056E-3</v>
      </c>
      <c r="AL122" s="109"/>
      <c r="AM122" s="109"/>
      <c r="AN122" s="119">
        <f t="shared" si="8"/>
        <v>2008.01</v>
      </c>
      <c r="AO122" s="109">
        <v>0</v>
      </c>
      <c r="AP122" s="109">
        <v>0</v>
      </c>
      <c r="AQ122" s="109">
        <v>0</v>
      </c>
      <c r="AR122" s="109">
        <v>2008.01</v>
      </c>
      <c r="AS122" s="120">
        <f t="shared" si="13"/>
        <v>0</v>
      </c>
      <c r="AT122" s="121"/>
      <c r="AU122" s="119">
        <v>-1.0000000038417056E-3</v>
      </c>
      <c r="AV122" s="109">
        <v>0</v>
      </c>
      <c r="AW122" s="109">
        <v>0</v>
      </c>
      <c r="AX122" s="109">
        <v>0</v>
      </c>
      <c r="AY122" s="119">
        <f t="shared" si="9"/>
        <v>-1.0000000038417056E-3</v>
      </c>
      <c r="AZ122" s="117">
        <f t="shared" si="10"/>
        <v>-1.0000000038417056E-3</v>
      </c>
      <c r="BA122" s="101"/>
      <c r="BB122" s="20"/>
      <c r="BC122" s="20"/>
      <c r="BD122" s="20"/>
      <c r="BE122" s="20"/>
      <c r="BF122" s="20"/>
      <c r="BG122" s="20"/>
      <c r="BH122" s="20"/>
      <c r="BI122" s="20"/>
      <c r="BJ122" s="20"/>
    </row>
    <row r="123" spans="1:62" ht="25.5" customHeight="1" x14ac:dyDescent="0.2">
      <c r="A123" s="102">
        <v>116</v>
      </c>
      <c r="B123" s="103">
        <v>116</v>
      </c>
      <c r="C123" s="104" t="s">
        <v>211</v>
      </c>
      <c r="D123" s="104" t="s">
        <v>59</v>
      </c>
      <c r="E123" s="104" t="s">
        <v>60</v>
      </c>
      <c r="F123" s="104" t="s">
        <v>65</v>
      </c>
      <c r="G123" s="104" t="s">
        <v>66</v>
      </c>
      <c r="H123" s="105"/>
      <c r="I123" s="105" t="s">
        <v>67</v>
      </c>
      <c r="J123" s="106">
        <v>6</v>
      </c>
      <c r="K123" s="107">
        <v>41729</v>
      </c>
      <c r="L123" s="108">
        <v>0</v>
      </c>
      <c r="M123" s="109">
        <v>59739.5</v>
      </c>
      <c r="N123" s="109">
        <v>0</v>
      </c>
      <c r="O123" s="109">
        <v>0</v>
      </c>
      <c r="P123" s="109">
        <v>0</v>
      </c>
      <c r="Q123" s="109">
        <v>0</v>
      </c>
      <c r="R123" s="123">
        <v>299.09750000000008</v>
      </c>
      <c r="S123" s="111">
        <v>48000</v>
      </c>
      <c r="T123" s="112">
        <v>0</v>
      </c>
      <c r="U123" s="123">
        <v>2986.98</v>
      </c>
      <c r="V123" s="123">
        <v>0</v>
      </c>
      <c r="W123" s="110">
        <v>0</v>
      </c>
      <c r="X123" s="111">
        <v>3847.35</v>
      </c>
      <c r="Y123" s="113">
        <v>4410.5</v>
      </c>
      <c r="Z123" s="114">
        <v>0</v>
      </c>
      <c r="AA123" s="115">
        <v>0</v>
      </c>
      <c r="AB123" s="109">
        <v>0</v>
      </c>
      <c r="AC123" s="122">
        <v>0</v>
      </c>
      <c r="AD123" s="123">
        <v>0</v>
      </c>
      <c r="AE123" s="123"/>
      <c r="AF123" s="123">
        <v>195.57</v>
      </c>
      <c r="AG123" s="117">
        <f t="shared" si="11"/>
        <v>2.4999999950523488E-3</v>
      </c>
      <c r="AH123" s="109">
        <v>0</v>
      </c>
      <c r="AI123" s="119">
        <v>0</v>
      </c>
      <c r="AJ123" s="109">
        <v>0</v>
      </c>
      <c r="AK123" s="118">
        <f t="shared" si="12"/>
        <v>2.4999999950523488E-3</v>
      </c>
      <c r="AL123" s="123"/>
      <c r="AM123" s="109"/>
      <c r="AN123" s="119">
        <f t="shared" si="8"/>
        <v>2986.98</v>
      </c>
      <c r="AO123" s="109">
        <v>0</v>
      </c>
      <c r="AP123" s="109">
        <v>0</v>
      </c>
      <c r="AQ123" s="109">
        <v>0</v>
      </c>
      <c r="AR123" s="109">
        <v>2986.98</v>
      </c>
      <c r="AS123" s="120">
        <f t="shared" si="13"/>
        <v>0</v>
      </c>
      <c r="AT123" s="121"/>
      <c r="AU123" s="119">
        <v>2.4999999950523488E-3</v>
      </c>
      <c r="AV123" s="109">
        <v>0</v>
      </c>
      <c r="AW123" s="109">
        <v>0</v>
      </c>
      <c r="AX123" s="109">
        <v>0</v>
      </c>
      <c r="AY123" s="119">
        <f t="shared" si="9"/>
        <v>2.4999999950523488E-3</v>
      </c>
      <c r="AZ123" s="117">
        <f t="shared" si="10"/>
        <v>2.4999999950523488E-3</v>
      </c>
      <c r="BA123" s="101"/>
      <c r="BB123" s="20"/>
      <c r="BC123" s="20"/>
      <c r="BD123" s="20"/>
      <c r="BE123" s="20"/>
      <c r="BF123" s="20"/>
      <c r="BG123" s="20"/>
      <c r="BH123" s="20"/>
      <c r="BI123" s="20"/>
      <c r="BJ123" s="20"/>
    </row>
    <row r="124" spans="1:62" ht="25.5" customHeight="1" x14ac:dyDescent="0.2">
      <c r="A124" s="102">
        <v>117</v>
      </c>
      <c r="B124" s="103">
        <v>117</v>
      </c>
      <c r="C124" s="104" t="s">
        <v>212</v>
      </c>
      <c r="D124" s="104" t="s">
        <v>59</v>
      </c>
      <c r="E124" s="104" t="s">
        <v>60</v>
      </c>
      <c r="F124" s="104" t="s">
        <v>65</v>
      </c>
      <c r="G124" s="104" t="s">
        <v>126</v>
      </c>
      <c r="H124" s="105"/>
      <c r="I124" s="105" t="s">
        <v>67</v>
      </c>
      <c r="J124" s="106">
        <v>4</v>
      </c>
      <c r="K124" s="107">
        <v>41729</v>
      </c>
      <c r="L124" s="108">
        <v>0</v>
      </c>
      <c r="M124" s="109">
        <v>13305</v>
      </c>
      <c r="N124" s="109">
        <v>0</v>
      </c>
      <c r="O124" s="109">
        <v>0</v>
      </c>
      <c r="P124" s="109">
        <v>0</v>
      </c>
      <c r="Q124" s="109">
        <v>0</v>
      </c>
      <c r="R124" s="110">
        <v>67.325000000000003</v>
      </c>
      <c r="S124" s="111">
        <v>10000</v>
      </c>
      <c r="T124" s="112">
        <v>0</v>
      </c>
      <c r="U124" s="110">
        <v>665.25</v>
      </c>
      <c r="V124" s="110">
        <v>0</v>
      </c>
      <c r="W124" s="110">
        <v>0</v>
      </c>
      <c r="X124" s="111">
        <v>543.45000000000005</v>
      </c>
      <c r="Y124" s="113">
        <v>975</v>
      </c>
      <c r="Z124" s="114">
        <v>0</v>
      </c>
      <c r="AA124" s="115">
        <v>0</v>
      </c>
      <c r="AB124" s="109">
        <v>0</v>
      </c>
      <c r="AC124" s="116">
        <v>0</v>
      </c>
      <c r="AD124" s="109">
        <v>0</v>
      </c>
      <c r="AE124" s="109"/>
      <c r="AF124" s="109">
        <v>1053.97</v>
      </c>
      <c r="AG124" s="117">
        <f t="shared" si="11"/>
        <v>4.9999999991996447E-3</v>
      </c>
      <c r="AH124" s="109">
        <v>0</v>
      </c>
      <c r="AI124" s="109">
        <v>0</v>
      </c>
      <c r="AJ124" s="109">
        <v>0</v>
      </c>
      <c r="AK124" s="118">
        <f t="shared" si="12"/>
        <v>4.9999999991996447E-3</v>
      </c>
      <c r="AL124" s="109"/>
      <c r="AM124" s="109"/>
      <c r="AN124" s="119">
        <f t="shared" si="8"/>
        <v>665.25</v>
      </c>
      <c r="AO124" s="109">
        <v>0</v>
      </c>
      <c r="AP124" s="109">
        <v>0</v>
      </c>
      <c r="AQ124" s="109">
        <v>0</v>
      </c>
      <c r="AR124" s="109">
        <v>665.25</v>
      </c>
      <c r="AS124" s="120">
        <f t="shared" si="13"/>
        <v>0</v>
      </c>
      <c r="AT124" s="121"/>
      <c r="AU124" s="119">
        <v>4.9999999991996447E-3</v>
      </c>
      <c r="AV124" s="109">
        <v>0</v>
      </c>
      <c r="AW124" s="109">
        <v>0</v>
      </c>
      <c r="AX124" s="109">
        <v>0</v>
      </c>
      <c r="AY124" s="119">
        <f t="shared" si="9"/>
        <v>4.9999999991996447E-3</v>
      </c>
      <c r="AZ124" s="117">
        <f t="shared" si="10"/>
        <v>4.9999999991996447E-3</v>
      </c>
      <c r="BA124" s="101"/>
      <c r="BB124" s="20"/>
      <c r="BC124" s="20"/>
      <c r="BD124" s="20"/>
      <c r="BE124" s="20"/>
      <c r="BF124" s="20"/>
      <c r="BG124" s="20"/>
      <c r="BH124" s="20"/>
      <c r="BI124" s="20"/>
      <c r="BJ124" s="20"/>
    </row>
    <row r="125" spans="1:62" ht="25.5" customHeight="1" thickBot="1" x14ac:dyDescent="0.25">
      <c r="A125" s="102">
        <v>118</v>
      </c>
      <c r="B125" s="103">
        <v>118</v>
      </c>
      <c r="C125" s="104" t="s">
        <v>213</v>
      </c>
      <c r="D125" s="104" t="s">
        <v>59</v>
      </c>
      <c r="E125" s="104" t="s">
        <v>60</v>
      </c>
      <c r="F125" s="104" t="s">
        <v>65</v>
      </c>
      <c r="G125" s="104" t="s">
        <v>126</v>
      </c>
      <c r="H125" s="105"/>
      <c r="I125" s="105" t="s">
        <v>67</v>
      </c>
      <c r="J125" s="106">
        <v>4</v>
      </c>
      <c r="K125" s="107">
        <v>41729</v>
      </c>
      <c r="L125" s="108">
        <v>0</v>
      </c>
      <c r="M125" s="109">
        <v>14914</v>
      </c>
      <c r="N125" s="109">
        <v>0</v>
      </c>
      <c r="O125" s="109">
        <v>0</v>
      </c>
      <c r="P125" s="109">
        <v>0</v>
      </c>
      <c r="Q125" s="109">
        <v>0</v>
      </c>
      <c r="R125" s="123">
        <v>74.97</v>
      </c>
      <c r="S125" s="111">
        <v>11000</v>
      </c>
      <c r="T125" s="112">
        <v>0</v>
      </c>
      <c r="U125" s="123">
        <v>745.7</v>
      </c>
      <c r="V125" s="123">
        <v>0</v>
      </c>
      <c r="W125" s="110">
        <v>0</v>
      </c>
      <c r="X125" s="111">
        <v>948</v>
      </c>
      <c r="Y125" s="113">
        <v>1500</v>
      </c>
      <c r="Z125" s="114">
        <v>0</v>
      </c>
      <c r="AA125" s="115">
        <v>0</v>
      </c>
      <c r="AB125" s="109">
        <v>0</v>
      </c>
      <c r="AC125" s="122">
        <v>0</v>
      </c>
      <c r="AD125" s="123">
        <v>0</v>
      </c>
      <c r="AE125" s="123"/>
      <c r="AF125" s="123">
        <v>645.30999999999995</v>
      </c>
      <c r="AG125" s="117">
        <f t="shared" si="11"/>
        <v>2.0000000000436557E-2</v>
      </c>
      <c r="AH125" s="109">
        <v>0</v>
      </c>
      <c r="AI125" s="119">
        <v>0</v>
      </c>
      <c r="AJ125" s="109">
        <v>0</v>
      </c>
      <c r="AK125" s="118">
        <f t="shared" si="12"/>
        <v>2.0000000000436557E-2</v>
      </c>
      <c r="AL125" s="123"/>
      <c r="AM125" s="109"/>
      <c r="AN125" s="119">
        <f t="shared" si="8"/>
        <v>745.7</v>
      </c>
      <c r="AO125" s="109">
        <v>0</v>
      </c>
      <c r="AP125" s="109">
        <v>0</v>
      </c>
      <c r="AQ125" s="109">
        <v>0</v>
      </c>
      <c r="AR125" s="109">
        <v>745.7</v>
      </c>
      <c r="AS125" s="120">
        <f t="shared" si="13"/>
        <v>0</v>
      </c>
      <c r="AT125" s="121"/>
      <c r="AU125" s="119">
        <v>2.0000000000436557E-2</v>
      </c>
      <c r="AV125" s="109">
        <v>0</v>
      </c>
      <c r="AW125" s="109">
        <v>0</v>
      </c>
      <c r="AX125" s="109">
        <v>0</v>
      </c>
      <c r="AY125" s="119">
        <f t="shared" si="9"/>
        <v>2.0000000000436557E-2</v>
      </c>
      <c r="AZ125" s="117">
        <f t="shared" si="10"/>
        <v>2.0000000000436557E-2</v>
      </c>
      <c r="BA125" s="101"/>
      <c r="BB125" s="20"/>
      <c r="BC125" s="20"/>
      <c r="BD125" s="20"/>
      <c r="BE125" s="20"/>
      <c r="BF125" s="20"/>
      <c r="BG125" s="20"/>
      <c r="BH125" s="20"/>
      <c r="BI125" s="20"/>
      <c r="BJ125" s="20"/>
    </row>
    <row r="126" spans="1:62" ht="39.75" customHeight="1" thickBot="1" x14ac:dyDescent="0.25">
      <c r="A126" s="148" t="s">
        <v>214</v>
      </c>
      <c r="B126" s="148"/>
      <c r="C126" s="148"/>
      <c r="D126" s="148"/>
      <c r="E126" s="148"/>
      <c r="F126" s="148"/>
      <c r="G126" s="148"/>
      <c r="H126" s="148"/>
      <c r="I126" s="148"/>
      <c r="J126" s="148"/>
      <c r="K126" s="125"/>
      <c r="L126" s="126">
        <f>SUBTOTAL(9,L8:L125)</f>
        <v>0</v>
      </c>
      <c r="M126" s="126">
        <f>SUBTOTAL(9,M8:M125)</f>
        <v>66177307.059999995</v>
      </c>
      <c r="N126" s="126">
        <f>SUBTOTAL(9,N8:N125)</f>
        <v>0</v>
      </c>
      <c r="O126" s="126">
        <f>SUBTOTAL(9,O8:O125)</f>
        <v>0</v>
      </c>
      <c r="P126" s="126">
        <f>SUBTOTAL(9,P8:P125)</f>
        <v>0</v>
      </c>
      <c r="Q126" s="126">
        <f>SUBTOTAL(9,Q8:Q125)</f>
        <v>0</v>
      </c>
      <c r="R126" s="126">
        <f t="shared" ref="R126" si="14">M126*0.01</f>
        <v>661773.07059999998</v>
      </c>
      <c r="S126" s="126">
        <f>SUBTOTAL(9,S8:S125)</f>
        <v>21621241.589999996</v>
      </c>
      <c r="T126" s="126">
        <f>SUBTOTAL(9,T8:T125)</f>
        <v>20855418.489999998</v>
      </c>
      <c r="U126" s="126">
        <f t="shared" ref="U126" si="15">M126*0.05</f>
        <v>3308865.3530000001</v>
      </c>
      <c r="V126" s="126">
        <f>SUBTOTAL(9,V8:V125)</f>
        <v>0</v>
      </c>
      <c r="W126" s="126">
        <f>SUBTOTAL(9,W8:W125)</f>
        <v>0</v>
      </c>
      <c r="X126" s="126">
        <f>SUBTOTAL(9,X8:X125)</f>
        <v>19288715.689999998</v>
      </c>
      <c r="Y126" s="126">
        <f>SUBTOTAL(9,Y8:Y125)</f>
        <v>1071239.8324999998</v>
      </c>
      <c r="Z126" s="126">
        <f>SUBTOTAL(9,Z8:Z125)</f>
        <v>0</v>
      </c>
      <c r="AA126" s="126">
        <f>SUBTOTAL(9,AA8:AA125)</f>
        <v>0</v>
      </c>
      <c r="AB126" s="126">
        <f>SUBTOTAL(9,AB8:AB125)</f>
        <v>70282.83</v>
      </c>
      <c r="AC126" s="126">
        <f>SUBTOTAL(9,AC8:AC125)</f>
        <v>-65648.72</v>
      </c>
      <c r="AD126" s="126">
        <f>SUBTOTAL(9,AD8:AD125)</f>
        <v>0</v>
      </c>
      <c r="AE126" s="126">
        <f>SUBTOTAL(9,AE8:AE125)</f>
        <v>0</v>
      </c>
      <c r="AF126" s="126">
        <f>SUBTOTAL(9,AF8:AF125)</f>
        <v>10879.188899999777</v>
      </c>
      <c r="AG126" s="126">
        <f>SUBTOTAL(9,AG8:AG125)</f>
        <v>16046.370613639299</v>
      </c>
      <c r="AH126" s="126">
        <f t="shared" ref="AH126" si="16">N126+O126+P126</f>
        <v>0</v>
      </c>
      <c r="AI126" s="126">
        <f>SUBTOTAL(9,AI8:AI125)</f>
        <v>0</v>
      </c>
      <c r="AJ126" s="126">
        <f t="shared" ref="AJ126" si="17">AH126-AI126</f>
        <v>0</v>
      </c>
      <c r="AK126" s="126">
        <f t="shared" ref="AK126" si="18">AJ126+AG126</f>
        <v>16046.370613639299</v>
      </c>
      <c r="AL126" s="126">
        <f>SUBTOTAL(9,AL8:AL125)</f>
        <v>0</v>
      </c>
      <c r="AM126" s="126">
        <f>SUBTOTAL(9,AM8:AM125)</f>
        <v>0</v>
      </c>
      <c r="AN126" s="126">
        <f t="shared" ref="AN126" si="19">+U126</f>
        <v>3308865.3530000001</v>
      </c>
      <c r="AO126" s="126">
        <f>SUBTOTAL(9,AO8:AO125)</f>
        <v>996948.72000000009</v>
      </c>
      <c r="AP126" s="126">
        <f>SUBTOTAL(9,AP8:AP125)</f>
        <v>1551111.41</v>
      </c>
      <c r="AQ126" s="126">
        <f>SUBTOTAL(9,AQ8:AQ125)</f>
        <v>50100.08</v>
      </c>
      <c r="AR126" s="126">
        <f>SUBTOTAL(9,AR8:AR125)</f>
        <v>27616.999999999996</v>
      </c>
      <c r="AS126" s="126">
        <f t="shared" ref="AS126" si="20">+AN126-AO126-AP126-AQ126-AR126</f>
        <v>683088.14300000004</v>
      </c>
      <c r="AT126" s="126">
        <f>SUBTOTAL(9,AT8:AT125)</f>
        <v>0</v>
      </c>
      <c r="AU126" s="126">
        <f t="shared" ref="AU126" si="21">AG126</f>
        <v>16046.370613639299</v>
      </c>
      <c r="AV126" s="126">
        <f>SUBTOTAL(9,AV8:AV125)</f>
        <v>2250</v>
      </c>
      <c r="AW126" s="126">
        <f>SUBTOTAL(9,AW8:AW125)</f>
        <v>0</v>
      </c>
      <c r="AX126" s="126">
        <f>SUBTOTAL(9,AX8:AX125)</f>
        <v>0</v>
      </c>
      <c r="AY126" s="126">
        <f t="shared" ref="AY126" si="22">AU126-AW126-AV126-AX126</f>
        <v>13796.370613639299</v>
      </c>
      <c r="AZ126" s="126">
        <f>AY126+AJ126-0.2015</f>
        <v>13796.1691136393</v>
      </c>
      <c r="BA126" s="127"/>
      <c r="BB126" s="128"/>
      <c r="BC126" s="128"/>
      <c r="BD126" s="128"/>
      <c r="BE126" s="20"/>
      <c r="BF126" s="20"/>
      <c r="BG126" s="128"/>
      <c r="BH126" s="128"/>
      <c r="BI126" s="128"/>
      <c r="BJ126" s="128"/>
    </row>
  </sheetData>
  <sheetProtection autoFilter="0"/>
  <autoFilter ref="A7:BB125" xr:uid="{00000000-0009-0000-0000-000002000000}"/>
  <mergeCells count="9">
    <mergeCell ref="A126:J126"/>
    <mergeCell ref="A2:C2"/>
    <mergeCell ref="A3:C3"/>
    <mergeCell ref="G3:AC3"/>
    <mergeCell ref="AI3:AJ3"/>
    <mergeCell ref="A5:C5"/>
    <mergeCell ref="G5:I5"/>
    <mergeCell ref="A6:C6"/>
    <mergeCell ref="G6:I6"/>
  </mergeCells>
  <conditionalFormatting sqref="A7">
    <cfRule type="duplicateValues" dxfId="19" priority="36"/>
    <cfRule type="cellIs" dxfId="18" priority="37" operator="between">
      <formula>1</formula>
      <formula>1000</formula>
    </cfRule>
  </conditionalFormatting>
  <conditionalFormatting sqref="A126">
    <cfRule type="cellIs" dxfId="17" priority="35" stopIfTrue="1" operator="lessThan">
      <formula>0</formula>
    </cfRule>
  </conditionalFormatting>
  <conditionalFormatting sqref="B1 B4:B1048576">
    <cfRule type="duplicateValues" dxfId="16" priority="10"/>
    <cfRule type="duplicateValues" dxfId="15" priority="21"/>
  </conditionalFormatting>
  <conditionalFormatting sqref="B126:B1048576">
    <cfRule type="duplicateValues" dxfId="14" priority="20"/>
  </conditionalFormatting>
  <conditionalFormatting sqref="Q1:Q2">
    <cfRule type="cellIs" dxfId="13" priority="30" stopIfTrue="1" operator="lessThan">
      <formula>0</formula>
    </cfRule>
  </conditionalFormatting>
  <conditionalFormatting sqref="Q6">
    <cfRule type="cellIs" dxfId="12" priority="25" stopIfTrue="1" operator="lessThan">
      <formula>0</formula>
    </cfRule>
  </conditionalFormatting>
  <conditionalFormatting sqref="R8:V8">
    <cfRule type="cellIs" dxfId="11" priority="43" stopIfTrue="1" operator="lessThan">
      <formula>0</formula>
    </cfRule>
  </conditionalFormatting>
  <conditionalFormatting sqref="X8:AJ8 AG9:AG125">
    <cfRule type="cellIs" dxfId="10" priority="12" stopIfTrue="1" operator="lessThan">
      <formula>0</formula>
    </cfRule>
  </conditionalFormatting>
  <conditionalFormatting sqref="AH3:AI3 AK3">
    <cfRule type="cellIs" dxfId="9" priority="42" stopIfTrue="1" operator="lessThan">
      <formula>0</formula>
    </cfRule>
  </conditionalFormatting>
  <conditionalFormatting sqref="AH1:AK1">
    <cfRule type="cellIs" dxfId="8" priority="45" stopIfTrue="1" operator="lessThan">
      <formula>0</formula>
    </cfRule>
  </conditionalFormatting>
  <conditionalFormatting sqref="AH7:AK7">
    <cfRule type="cellIs" dxfId="7" priority="44" stopIfTrue="1" operator="lessThan">
      <formula>0</formula>
    </cfRule>
  </conditionalFormatting>
  <conditionalFormatting sqref="AK8:AK125">
    <cfRule type="cellIs" dxfId="6" priority="13" stopIfTrue="1" operator="lessThan">
      <formula>0</formula>
    </cfRule>
  </conditionalFormatting>
  <conditionalFormatting sqref="AL7:AL8">
    <cfRule type="cellIs" dxfId="5" priority="38" stopIfTrue="1" operator="lessThan">
      <formula>0</formula>
    </cfRule>
  </conditionalFormatting>
  <conditionalFormatting sqref="AL1:AM3">
    <cfRule type="cellIs" dxfId="4" priority="39" stopIfTrue="1" operator="lessThan">
      <formula>0</formula>
    </cfRule>
  </conditionalFormatting>
  <conditionalFormatting sqref="AM8">
    <cfRule type="cellIs" dxfId="3" priority="40" stopIfTrue="1" operator="lessThan">
      <formula>0</formula>
    </cfRule>
  </conditionalFormatting>
  <conditionalFormatting sqref="AY6">
    <cfRule type="cellIs" dxfId="2" priority="24" stopIfTrue="1" operator="lessThan">
      <formula>0</formula>
    </cfRule>
  </conditionalFormatting>
  <conditionalFormatting sqref="AZ1:BA3 BA5">
    <cfRule type="cellIs" dxfId="1" priority="23" stopIfTrue="1" operator="lessThan">
      <formula>0</formula>
    </cfRule>
  </conditionalFormatting>
  <conditionalFormatting sqref="AZ7:BB7">
    <cfRule type="cellIs" dxfId="0" priority="22" stopIfTrue="1" operator="lessThan">
      <formula>0</formula>
    </cfRule>
  </conditionalFormatting>
  <printOptions horizontalCentered="1"/>
  <pageMargins left="0" right="0" top="0.39370078740157483" bottom="0" header="0" footer="0"/>
  <pageSetup scale="22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التحليلى</vt:lpstr>
      <vt:lpstr>التحليلى!Print_Area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Bakheet</dc:creator>
  <cp:lastModifiedBy>Ahmed Bakheet</cp:lastModifiedBy>
  <dcterms:created xsi:type="dcterms:W3CDTF">2025-01-20T08:57:18Z</dcterms:created>
  <dcterms:modified xsi:type="dcterms:W3CDTF">2025-01-20T09:38:22Z</dcterms:modified>
</cp:coreProperties>
</file>