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-60" yWindow="-60" windowWidth="19440" windowHeight="12240" activeTab="2"/>
  </bookViews>
  <sheets>
    <sheet name="Sheet1" sheetId="1" r:id="rId1"/>
    <sheet name="Setting" sheetId="2" r:id="rId2"/>
    <sheet name="Total" sheetId="5" r:id="rId3"/>
  </sheets>
  <externalReferences>
    <externalReference r:id="rId4"/>
    <externalReference r:id="rId5"/>
  </externalReferences>
  <definedNames>
    <definedName name="_xlnm._FilterDatabase" localSheetId="1" hidden="1">Setting!$BU$1:$BV$1</definedName>
    <definedName name="_xlnm._FilterDatabase" localSheetId="0" hidden="1">Sheet1!$A$1:$J$710</definedName>
    <definedName name="_xlnm._FilterDatabase" localSheetId="2" hidden="1">Total!$A$2:$G$2</definedName>
    <definedName name="List2">OFFSET(Setting!$CM$2,,,COUNTIF(Setting!$CM$1:$CM$37,"?*"))</definedName>
    <definedName name="_xlnm.Print_Area" localSheetId="0">Sheet1!$A$1:$G$1</definedName>
    <definedName name="_xlnm.Print_Area" localSheetId="2">Total!#REF!</definedName>
    <definedName name="Supplier">OFFSET(Setting!$B$2,,,COUNTA(Setting!$B:$B),1)</definedName>
    <definedName name="Validation_List">OFFSET(Setting!$C$2,,,COUNTIF(Setting!$C$1:$C$65,"?*"))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3" i="5"/>
  <c r="F3" i="5"/>
  <c r="E4" i="5"/>
  <c r="E6" i="5"/>
  <c r="E8" i="5"/>
  <c r="E10" i="5"/>
  <c r="E12" i="5"/>
  <c r="E14" i="5"/>
  <c r="E16" i="5"/>
  <c r="E18" i="5"/>
  <c r="E20" i="5"/>
  <c r="E22" i="5"/>
  <c r="E24" i="5"/>
  <c r="E26" i="5"/>
  <c r="E28" i="5"/>
  <c r="E30" i="5"/>
  <c r="E32" i="5"/>
  <c r="E34" i="5"/>
  <c r="E36" i="5"/>
  <c r="E38" i="5"/>
  <c r="E40" i="5"/>
  <c r="E42" i="5"/>
  <c r="E44" i="5"/>
  <c r="E46" i="5"/>
  <c r="E5" i="5"/>
  <c r="E7" i="5"/>
  <c r="E9" i="5"/>
  <c r="E11" i="5"/>
  <c r="E13" i="5"/>
  <c r="E15" i="5"/>
  <c r="E17" i="5"/>
  <c r="E19" i="5"/>
  <c r="E21" i="5"/>
  <c r="E23" i="5"/>
  <c r="E25" i="5"/>
  <c r="E27" i="5"/>
  <c r="E29" i="5"/>
  <c r="E31" i="5"/>
  <c r="E33" i="5"/>
  <c r="E35" i="5"/>
  <c r="E37" i="5"/>
  <c r="E39" i="5"/>
  <c r="E41" i="5"/>
  <c r="E43" i="5"/>
  <c r="E45" i="5"/>
  <c r="E3" i="5"/>
  <c r="D4" i="5"/>
  <c r="D6" i="5"/>
  <c r="D8" i="5"/>
  <c r="D10" i="5"/>
  <c r="D12" i="5"/>
  <c r="D14" i="5"/>
  <c r="D16" i="5"/>
  <c r="D18" i="5"/>
  <c r="D20" i="5"/>
  <c r="D22" i="5"/>
  <c r="D24" i="5"/>
  <c r="D26" i="5"/>
  <c r="D28" i="5"/>
  <c r="D30" i="5"/>
  <c r="D32" i="5"/>
  <c r="D34" i="5"/>
  <c r="D36" i="5"/>
  <c r="D38" i="5"/>
  <c r="D40" i="5"/>
  <c r="D42" i="5"/>
  <c r="D44" i="5"/>
  <c r="D46" i="5"/>
  <c r="D5" i="5"/>
  <c r="D7" i="5"/>
  <c r="D9" i="5"/>
  <c r="D11" i="5"/>
  <c r="D13" i="5"/>
  <c r="D15" i="5"/>
  <c r="D17" i="5"/>
  <c r="D19" i="5"/>
  <c r="D21" i="5"/>
  <c r="D23" i="5"/>
  <c r="D25" i="5"/>
  <c r="D27" i="5"/>
  <c r="D29" i="5"/>
  <c r="D31" i="5"/>
  <c r="D33" i="5"/>
  <c r="D35" i="5"/>
  <c r="D37" i="5"/>
  <c r="D39" i="5"/>
  <c r="D41" i="5"/>
  <c r="D43" i="5"/>
  <c r="D45" i="5"/>
  <c r="D3" i="5"/>
  <c r="B20" i="5"/>
  <c r="B22" i="5"/>
  <c r="B24" i="5"/>
  <c r="B26" i="5"/>
  <c r="B28" i="5"/>
  <c r="B30" i="5"/>
  <c r="B32" i="5"/>
  <c r="B34" i="5"/>
  <c r="B38" i="5"/>
  <c r="B42" i="5"/>
  <c r="B46" i="5"/>
  <c r="B21" i="5"/>
  <c r="B23" i="5"/>
  <c r="B25" i="5"/>
  <c r="B27" i="5"/>
  <c r="B29" i="5"/>
  <c r="B31" i="5"/>
  <c r="B33" i="5"/>
  <c r="B35" i="5"/>
  <c r="B37" i="5"/>
  <c r="B39" i="5"/>
  <c r="B41" i="5"/>
  <c r="B43" i="5"/>
  <c r="B45" i="5"/>
  <c r="B36" i="5"/>
  <c r="B40" i="5"/>
  <c r="B44" i="5"/>
  <c r="B14" i="5"/>
  <c r="B18" i="5"/>
  <c r="B15" i="5"/>
  <c r="B17" i="5"/>
  <c r="B19" i="5"/>
  <c r="B16" i="5"/>
  <c r="B10" i="5"/>
  <c r="B12" i="5"/>
  <c r="B11" i="5"/>
  <c r="B13" i="5"/>
  <c r="B8" i="5"/>
  <c r="B9" i="5"/>
  <c r="B3" i="5"/>
  <c r="B5" i="5"/>
  <c r="B7" i="5"/>
  <c r="B4" i="5"/>
  <c r="B6" i="5"/>
  <c r="C41" i="5" l="1"/>
  <c r="C42" i="5"/>
  <c r="C43" i="5"/>
  <c r="C44" i="5"/>
  <c r="C45" i="5"/>
  <c r="C46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G93" i="1"/>
  <c r="F88" i="1" l="1"/>
  <c r="F87" i="1"/>
  <c r="F86" i="1"/>
  <c r="F49" i="1" l="1"/>
  <c r="F48" i="1"/>
  <c r="F47" i="1"/>
  <c r="C4" i="5" l="1"/>
  <c r="C5" i="5"/>
  <c r="C6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7" i="5" l="1"/>
  <c r="C3" i="5"/>
  <c r="F3" i="1"/>
  <c r="F2" i="1"/>
  <c r="F93" i="1" s="1"/>
  <c r="M93" i="1" s="1"/>
  <c r="CK2" i="2" l="1"/>
  <c r="A3" i="2"/>
  <c r="A4" i="2"/>
  <c r="A5" i="2"/>
  <c r="A7" i="2"/>
  <c r="A8" i="2"/>
  <c r="A9" i="2"/>
  <c r="A12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4" i="2"/>
  <c r="A36" i="2"/>
  <c r="A37" i="2"/>
  <c r="A40" i="2"/>
  <c r="A41" i="2"/>
  <c r="A43" i="2"/>
  <c r="A46" i="2"/>
  <c r="A47" i="2"/>
  <c r="A48" i="2"/>
  <c r="A50" i="2"/>
  <c r="A51" i="2"/>
  <c r="A52" i="2"/>
  <c r="A53" i="2"/>
  <c r="A55" i="2"/>
  <c r="A59" i="2"/>
  <c r="A61" i="2"/>
  <c r="A62" i="2"/>
  <c r="A64" i="2"/>
  <c r="A65" i="2"/>
  <c r="A2" i="2"/>
  <c r="CK37" i="2"/>
  <c r="A6" i="2" l="1"/>
  <c r="A10" i="2" s="1"/>
  <c r="A11" i="2" l="1"/>
  <c r="A14" i="2" s="1"/>
  <c r="A13" i="2"/>
  <c r="A15" i="2" s="1"/>
  <c r="A16" i="2" l="1"/>
  <c r="A17" i="2" s="1"/>
  <c r="A33" i="2" s="1"/>
  <c r="A35" i="2" l="1"/>
  <c r="A38" i="2" s="1"/>
  <c r="A39" i="2" l="1"/>
  <c r="A44" i="2" s="1"/>
  <c r="A42" i="2" l="1"/>
  <c r="A45" i="2" s="1"/>
  <c r="A49" i="2" s="1"/>
  <c r="A54" i="2" l="1"/>
  <c r="A56" i="2" s="1"/>
  <c r="A57" i="2" s="1"/>
  <c r="A63" i="2" s="1"/>
  <c r="A58" i="2"/>
  <c r="A60" i="2" s="1"/>
  <c r="A67" i="2" l="1"/>
  <c r="A66" i="2"/>
  <c r="CK36" i="2" l="1"/>
  <c r="CK35" i="2"/>
  <c r="CK34" i="2"/>
  <c r="CK33" i="2"/>
  <c r="CK32" i="2"/>
  <c r="CK28" i="2"/>
  <c r="CK27" i="2"/>
  <c r="CK26" i="2"/>
  <c r="CK24" i="2"/>
  <c r="CK23" i="2"/>
  <c r="CK22" i="2"/>
  <c r="CK21" i="2"/>
  <c r="CK20" i="2"/>
  <c r="CK19" i="2"/>
  <c r="CK18" i="2"/>
  <c r="CK17" i="2"/>
  <c r="CK15" i="2"/>
  <c r="CK14" i="2"/>
  <c r="CK13" i="2"/>
  <c r="CK12" i="2"/>
  <c r="CK11" i="2"/>
  <c r="CK10" i="2"/>
  <c r="CK9" i="2"/>
  <c r="CK8" i="2"/>
  <c r="CK7" i="2"/>
  <c r="CK6" i="2"/>
  <c r="CK5" i="2"/>
  <c r="CK4" i="2"/>
  <c r="CK3" i="2"/>
  <c r="C10" i="2" l="1"/>
  <c r="CK16" i="2"/>
  <c r="CM33" i="2" s="1"/>
  <c r="CM31" i="2" l="1"/>
  <c r="CM28" i="2"/>
  <c r="CM12" i="2"/>
  <c r="CM29" i="2"/>
  <c r="CM35" i="2"/>
  <c r="CM26" i="2"/>
  <c r="CM25" i="2"/>
  <c r="CM20" i="2"/>
  <c r="CM34" i="2"/>
  <c r="CM24" i="2"/>
  <c r="CM14" i="2"/>
  <c r="CM30" i="2"/>
  <c r="CM19" i="2"/>
  <c r="CM36" i="2"/>
  <c r="CM11" i="2"/>
  <c r="CM27" i="2"/>
  <c r="CM10" i="2"/>
  <c r="CM21" i="2"/>
  <c r="CM16" i="2"/>
  <c r="CM23" i="2"/>
  <c r="CM13" i="2"/>
  <c r="CM32" i="2"/>
  <c r="CM15" i="2"/>
  <c r="CM18" i="2"/>
  <c r="CM37" i="2"/>
  <c r="CM22" i="2"/>
  <c r="CM17" i="2"/>
  <c r="C28" i="2"/>
  <c r="C56" i="2"/>
  <c r="C44" i="2"/>
  <c r="C37" i="2"/>
  <c r="C19" i="2"/>
  <c r="C51" i="2"/>
  <c r="C7" i="2"/>
  <c r="C27" i="2"/>
  <c r="C3" i="2"/>
  <c r="C42" i="2"/>
  <c r="C17" i="2"/>
  <c r="C41" i="2"/>
  <c r="C36" i="2"/>
  <c r="C49" i="2"/>
  <c r="C66" i="2"/>
  <c r="C21" i="2"/>
  <c r="C43" i="2"/>
  <c r="C18" i="2"/>
  <c r="C34" i="2"/>
  <c r="C58" i="2"/>
  <c r="C35" i="2"/>
  <c r="C33" i="2"/>
  <c r="C52" i="2"/>
  <c r="C4" i="2"/>
  <c r="C25" i="2"/>
  <c r="C30" i="2"/>
  <c r="C24" i="2"/>
  <c r="C48" i="2"/>
  <c r="C23" i="2"/>
  <c r="C60" i="2"/>
  <c r="C65" i="2"/>
  <c r="C9" i="2"/>
  <c r="C31" i="2"/>
  <c r="C45" i="2"/>
  <c r="C55" i="2"/>
  <c r="C57" i="2"/>
  <c r="C67" i="2"/>
  <c r="C32" i="2"/>
  <c r="C16" i="2"/>
  <c r="C20" i="2"/>
  <c r="C40" i="2"/>
  <c r="C15" i="2"/>
  <c r="C39" i="2"/>
  <c r="C63" i="2"/>
  <c r="C26" i="2"/>
  <c r="C50" i="2"/>
  <c r="C14" i="2"/>
  <c r="C59" i="2"/>
  <c r="C6" i="2"/>
  <c r="C64" i="2"/>
  <c r="C5" i="2"/>
  <c r="C29" i="2"/>
  <c r="C2" i="2"/>
  <c r="C61" i="2"/>
  <c r="C22" i="2"/>
  <c r="C8" i="2"/>
  <c r="C53" i="2"/>
  <c r="C13" i="2"/>
  <c r="C38" i="2"/>
  <c r="C54" i="2"/>
  <c r="C62" i="2"/>
  <c r="C47" i="2"/>
  <c r="C12" i="2"/>
  <c r="C46" i="2"/>
  <c r="C11" i="2"/>
  <c r="CM8" i="2"/>
  <c r="CM5" i="2"/>
  <c r="CM2" i="2"/>
  <c r="CM9" i="2"/>
  <c r="CM6" i="2"/>
  <c r="CM3" i="2"/>
  <c r="CM7" i="2"/>
  <c r="CM4" i="2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</calcChain>
</file>

<file path=xl/comments1.xml><?xml version="1.0" encoding="utf-8"?>
<comments xmlns="http://schemas.openxmlformats.org/spreadsheetml/2006/main">
  <authors>
    <author>Ali Ali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Ali Ali:</t>
        </r>
        <r>
          <rPr>
            <sz val="9"/>
            <color indexed="81"/>
            <rFont val="Tahoma"/>
            <family val="2"/>
          </rPr>
          <t xml:space="preserve">
معادلة ممتازة للتسلسل</t>
        </r>
      </text>
    </comment>
  </commentList>
</comments>
</file>

<file path=xl/sharedStrings.xml><?xml version="1.0" encoding="utf-8"?>
<sst xmlns="http://schemas.openxmlformats.org/spreadsheetml/2006/main" count="703" uniqueCount="183">
  <si>
    <t>Supplier Name</t>
  </si>
  <si>
    <t>Sempre Travel</t>
  </si>
  <si>
    <t>El Mina Restaurant</t>
  </si>
  <si>
    <t>Spring Tours</t>
  </si>
  <si>
    <t>Supplier Company Names</t>
  </si>
  <si>
    <t>Aspendos Limited</t>
  </si>
  <si>
    <t>Blue Waves</t>
  </si>
  <si>
    <t>Dolphina For Investment</t>
  </si>
  <si>
    <t>Empire SeaScope</t>
  </si>
  <si>
    <t>Fanadir Aqua Center</t>
  </si>
  <si>
    <t>Hurricane Marine Fleet</t>
  </si>
  <si>
    <t>Illios Diving Center</t>
  </si>
  <si>
    <t>Magic Sand</t>
  </si>
  <si>
    <t>Ocean Wave</t>
  </si>
  <si>
    <t>Queen Magy Island</t>
  </si>
  <si>
    <t>Red Sea Aquarium</t>
  </si>
  <si>
    <t>Red Sea Glass-Grand Aquarium</t>
  </si>
  <si>
    <t>Red Sea Sky</t>
  </si>
  <si>
    <t>Sovana</t>
  </si>
  <si>
    <t>Yellow SeaScope</t>
  </si>
  <si>
    <t>Vesper Group</t>
  </si>
  <si>
    <t>Tat Travel</t>
  </si>
  <si>
    <t>Remarks</t>
  </si>
  <si>
    <t>Invoice No.</t>
  </si>
  <si>
    <t>Details</t>
  </si>
  <si>
    <t>From</t>
  </si>
  <si>
    <t>Till</t>
  </si>
  <si>
    <r>
      <t xml:space="preserve">Amount </t>
    </r>
    <r>
      <rPr>
        <b/>
        <sz val="14"/>
        <color rgb="FFFF0000"/>
        <rFont val="Arial"/>
        <family val="2"/>
        <scheme val="minor"/>
      </rPr>
      <t>$</t>
    </r>
  </si>
  <si>
    <r>
      <t xml:space="preserve">Amount </t>
    </r>
    <r>
      <rPr>
        <b/>
        <sz val="14"/>
        <color rgb="FFFF0000"/>
        <rFont val="Arial"/>
        <family val="2"/>
        <scheme val="minor"/>
      </rPr>
      <t>L.E</t>
    </r>
  </si>
  <si>
    <t>Transfer (AirPort)</t>
  </si>
  <si>
    <t>Transfer (Excursion)</t>
  </si>
  <si>
    <t>Excursion</t>
  </si>
  <si>
    <t>National Park Fees</t>
  </si>
  <si>
    <r>
      <t xml:space="preserve">Tips </t>
    </r>
    <r>
      <rPr>
        <b/>
        <sz val="16"/>
        <color rgb="FFFF0000"/>
        <rFont val="Arial"/>
        <family val="2"/>
        <scheme val="minor"/>
      </rPr>
      <t>&amp;</t>
    </r>
    <r>
      <rPr>
        <b/>
        <sz val="16"/>
        <color theme="1"/>
        <rFont val="Arial"/>
        <family val="2"/>
        <scheme val="minor"/>
      </rPr>
      <t xml:space="preserve"> Boat</t>
    </r>
  </si>
  <si>
    <t>Payment By</t>
  </si>
  <si>
    <t>L.E</t>
  </si>
  <si>
    <t>$</t>
  </si>
  <si>
    <t>Drivers Tips (AirPort)</t>
  </si>
  <si>
    <t>Drivers Tips  (Excursion)</t>
  </si>
  <si>
    <t>Ser.</t>
  </si>
  <si>
    <t>Cheque Name</t>
  </si>
  <si>
    <t>أحمد حسن أحمد صادق</t>
  </si>
  <si>
    <t>محمد إبراهيم أحمد حسين</t>
  </si>
  <si>
    <t>أحمد جمال أمين محمد</t>
  </si>
  <si>
    <t>امجد سوريال زارع سوريال</t>
  </si>
  <si>
    <t>شركة ماستر لاين للمشروعات السياحية - فندق شتايجنبرجر الضو بيتش</t>
  </si>
  <si>
    <t>رامى مجدى نخلة عبد الملاك</t>
  </si>
  <si>
    <t>شركة ماستر لاين للمشروعات السياحية</t>
  </si>
  <si>
    <t>شركة سمبرى ترافيل</t>
  </si>
  <si>
    <t>فسبر جروب للإستثمار السياحى والعقارى</t>
  </si>
  <si>
    <t>فنادير للإستثمار السياحى</t>
  </si>
  <si>
    <t>نسمة سيد محمد أحمد</t>
  </si>
  <si>
    <t>Sea Shore</t>
  </si>
  <si>
    <t>أسامة يسرى سعدى مدكور</t>
  </si>
  <si>
    <t>Speed Line Travel</t>
  </si>
  <si>
    <t>Transfer</t>
  </si>
  <si>
    <t>Atka Travel</t>
  </si>
  <si>
    <t>Sea Serpent Travel</t>
  </si>
  <si>
    <t>على عبد الحميد يس حسين</t>
  </si>
  <si>
    <t>شركة سبيد لاين ترافل للسياحــة</t>
  </si>
  <si>
    <t>يلو سى سكوب</t>
  </si>
  <si>
    <t>My Dream Travel</t>
  </si>
  <si>
    <t>كارم مصطفى محمد العباسى</t>
  </si>
  <si>
    <t>شركة سى ســـيربـنت للسياحــة</t>
  </si>
  <si>
    <t>ريد سى ســــكاى تـــــــرافل</t>
  </si>
  <si>
    <t>محمد فاضل صادق جاد</t>
  </si>
  <si>
    <t>أمجد منير غالى مسعود</t>
  </si>
  <si>
    <r>
      <t xml:space="preserve">Luxor </t>
    </r>
    <r>
      <rPr>
        <b/>
        <sz val="16"/>
        <color rgb="FFFF0000"/>
        <rFont val="Arial"/>
        <family val="2"/>
        <scheme val="minor"/>
      </rPr>
      <t>&amp;</t>
    </r>
    <r>
      <rPr>
        <b/>
        <sz val="16"/>
        <color theme="1"/>
        <rFont val="Arial"/>
        <family val="2"/>
        <scheme val="minor"/>
      </rPr>
      <t xml:space="preserve"> Cairo Over Day</t>
    </r>
  </si>
  <si>
    <t>شــركـــة أتـكـا تــرافــيـل</t>
  </si>
  <si>
    <t>Sondos Turkish Bath</t>
  </si>
  <si>
    <t>حسني امبارك محمد أمين</t>
  </si>
  <si>
    <t>Integrated Tourism</t>
  </si>
  <si>
    <t>Viva Egypt</t>
  </si>
  <si>
    <t>Happy Dolphin Aqua Center</t>
  </si>
  <si>
    <t>Egypt International</t>
  </si>
  <si>
    <t>Aquarium Red Sea Hurghada-Diving Center</t>
  </si>
  <si>
    <t>شركة انتجريتد للسياحة</t>
  </si>
  <si>
    <t>F</t>
  </si>
  <si>
    <t>H</t>
  </si>
  <si>
    <t>سوفانا للإستثمار العقارى والتنمية السياحية</t>
  </si>
  <si>
    <t>أكواريوم رد سى الغردقة</t>
  </si>
  <si>
    <t>Tasty House Company(Cleopatra Restaurant)</t>
  </si>
  <si>
    <t>E</t>
  </si>
  <si>
    <t>تحيا مصر للسياحة</t>
  </si>
  <si>
    <t>AZ Travel Company</t>
  </si>
  <si>
    <t>Star Shine Tours Company</t>
  </si>
  <si>
    <t>Lujy Travel Company</t>
  </si>
  <si>
    <t>High Level Tourist Company</t>
  </si>
  <si>
    <t>Sindbad Touristic</t>
  </si>
  <si>
    <t>شركة سندباد السياحية</t>
  </si>
  <si>
    <t>شركة تيستى هاوس</t>
  </si>
  <si>
    <t>Red Sea Star Travel Company</t>
  </si>
  <si>
    <t>Utopia Aqua Center</t>
  </si>
  <si>
    <t>Phila Travel Company</t>
  </si>
  <si>
    <t>Stone Restuarant</t>
  </si>
  <si>
    <t>مصطفى نظير عبد اللطيف أحمد</t>
  </si>
  <si>
    <t>لوجى ترافيل</t>
  </si>
  <si>
    <t>هاى ليفيل تورست</t>
  </si>
  <si>
    <t>رد سى ستار ترافيل</t>
  </si>
  <si>
    <t>ستار شاين للسياحة</t>
  </si>
  <si>
    <t>فيلة للسياحة</t>
  </si>
  <si>
    <t>Under Sea Adventure Red Sea</t>
  </si>
  <si>
    <t>Taher Travel Company</t>
  </si>
  <si>
    <t>شركة طاهر للسياحة</t>
  </si>
  <si>
    <t>مطعم ستون السياحى</t>
  </si>
  <si>
    <t>Georgina Restaurant</t>
  </si>
  <si>
    <t>محارب فوزي اسحق مغاريوس</t>
  </si>
  <si>
    <t>Extra Cost</t>
  </si>
  <si>
    <t>Jaz Aquaviva Hotel</t>
  </si>
  <si>
    <t>U</t>
  </si>
  <si>
    <t>Moto 3</t>
  </si>
  <si>
    <t>Mega Safari</t>
  </si>
  <si>
    <t>Taher Travel-Crew</t>
  </si>
  <si>
    <t>Al Selena For Marine Tourism</t>
  </si>
  <si>
    <t>السيلينا للسياحة البحرية</t>
  </si>
  <si>
    <t>Egyptra Travel Service</t>
  </si>
  <si>
    <t>Sea Horse Red Sea</t>
  </si>
  <si>
    <t>سى هورس رد سى سهل حشيش للإستثمار السياحى</t>
  </si>
  <si>
    <t>Flight Crew</t>
  </si>
  <si>
    <t>Panorama Submarine</t>
  </si>
  <si>
    <t>بانوراما صب مارين</t>
  </si>
  <si>
    <t>Nefertari For Sea Trips</t>
  </si>
  <si>
    <t>Individual Mega</t>
  </si>
  <si>
    <t>Blue Ocean</t>
  </si>
  <si>
    <t>بلو أوشن لإدارة الفنادق</t>
  </si>
  <si>
    <t>نفرتارى للرحلات البحرية</t>
  </si>
  <si>
    <t>Amore Safari</t>
  </si>
  <si>
    <t>Aquatic Divers</t>
  </si>
  <si>
    <t>شركة أكواتك دايفرز</t>
  </si>
  <si>
    <t>Chance For Sea Trips</t>
  </si>
  <si>
    <t xml:space="preserve">حسام أحمد فؤاد حسن علي   </t>
  </si>
  <si>
    <t>أمورى لرحلات السفارى والأنشطة البحرية</t>
  </si>
  <si>
    <t>ريد سى سكاى ترافيل</t>
  </si>
  <si>
    <t>Port Ghaleb For Sea Trips</t>
  </si>
  <si>
    <t>بورت غالب للرحلات البحرية</t>
  </si>
  <si>
    <t>Individual Moto 3</t>
  </si>
  <si>
    <t>امباير سى سكوب</t>
  </si>
  <si>
    <t>Global Egypt Service</t>
  </si>
  <si>
    <t>شركة جلوبال ايجيبت سيرفيس</t>
  </si>
  <si>
    <t>Safari Fees</t>
  </si>
  <si>
    <t>Aqua Ivo</t>
  </si>
  <si>
    <t>أحمد مدحت محمد محمود</t>
  </si>
  <si>
    <t>Eastern Tourism</t>
  </si>
  <si>
    <t>ايسترن للسياحة</t>
  </si>
  <si>
    <t>ماجيك ساند لإدارة المنشأت الترفيهية</t>
  </si>
  <si>
    <t>El Nour For Touristic Service</t>
  </si>
  <si>
    <t>شركة النور للخدمات السياحية</t>
  </si>
  <si>
    <t>Dolphina Travel</t>
  </si>
  <si>
    <t>City Tour</t>
  </si>
  <si>
    <t>Transfer Fees</t>
  </si>
  <si>
    <t>Fam Trip-City Tour</t>
  </si>
  <si>
    <t>شركة دولفينا ترافل</t>
  </si>
  <si>
    <t>كوين ماجى ايلاند</t>
  </si>
  <si>
    <t>بلو ويفز ايجيبت للإستثمار السياحى والعقارى</t>
  </si>
  <si>
    <t>Fam Trip-Exc.</t>
  </si>
  <si>
    <t>Fam Trip (AirPort)</t>
  </si>
  <si>
    <t>Dive Base</t>
  </si>
  <si>
    <t>Super Safari - Quad</t>
  </si>
  <si>
    <t>Super Safari-Jeep</t>
  </si>
  <si>
    <t xml:space="preserve">Individual Spider Car- Pollaris </t>
  </si>
  <si>
    <t>Egy Marine</t>
  </si>
  <si>
    <t>ايجي مارين - يوسف فتحي بطرس فرنسيس</t>
  </si>
  <si>
    <t>Travco Development Company</t>
  </si>
  <si>
    <t>Dive Club</t>
  </si>
  <si>
    <t>دايف كلوب للإستثمار السياحى</t>
  </si>
  <si>
    <t>Individual Super Safari-Jeep</t>
  </si>
  <si>
    <t>Individual Super Safari - Quad</t>
  </si>
  <si>
    <t>Star Fish Restaurant</t>
  </si>
  <si>
    <t>شركة الوهيب لإدارة المطاعم</t>
  </si>
  <si>
    <t>Egy Spas</t>
  </si>
  <si>
    <t>ايجى سباس لإدارة النوادى الصحية</t>
  </si>
  <si>
    <t>Dive Red Sea</t>
  </si>
  <si>
    <t>D</t>
  </si>
  <si>
    <t>شركة دايف رد سى</t>
  </si>
  <si>
    <t>رد سى ان جلاص للإستثمار السياحى الغردقة جراند أكواريوم</t>
  </si>
  <si>
    <t>Changed From L.E</t>
  </si>
  <si>
    <t>Red Sea Life</t>
  </si>
  <si>
    <t>ريد سى لايف لمراكز الغوص</t>
  </si>
  <si>
    <t>ايجبترا ترافل سيرفيس</t>
  </si>
  <si>
    <t>Egyptos Turkish Bath</t>
  </si>
  <si>
    <t>ايجيبتوس Egyptos</t>
  </si>
  <si>
    <t xml:space="preserve">Sun, Sand &amp; Sea </t>
  </si>
  <si>
    <t>Total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</si>
</sst>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charset val="204"/>
      <scheme val="minor"/>
    </font>
    <font>
      <b/>
      <sz val="20"/>
      <color rgb="FFC00000"/>
      <name val="Arial"/>
      <family val="2"/>
      <charset val="204"/>
      <scheme val="minor"/>
    </font>
    <font>
      <b/>
      <sz val="20"/>
      <color rgb="FF002060"/>
      <name val="Arial"/>
      <family val="2"/>
      <charset val="204"/>
      <scheme val="minor"/>
    </font>
    <font>
      <b/>
      <sz val="25"/>
      <color rgb="FF002060"/>
      <name val="Arial"/>
      <family val="2"/>
      <charset val="204"/>
      <scheme val="minor"/>
    </font>
    <font>
      <b/>
      <sz val="14"/>
      <color rgb="FF0000FF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8"/>
      <color rgb="FFFF0066"/>
      <name val="Arial"/>
      <family val="2"/>
      <scheme val="minor"/>
    </font>
    <font>
      <b/>
      <sz val="18"/>
      <color rgb="FF660033"/>
      <name val="Arial"/>
      <family val="2"/>
      <scheme val="minor"/>
    </font>
    <font>
      <b/>
      <sz val="14"/>
      <color theme="1"/>
      <name val="Times New Roman"/>
      <family val="1"/>
    </font>
    <font>
      <b/>
      <sz val="16"/>
      <color rgb="FF660033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rgb="FF003300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rgb="FF000066"/>
      <name val="Arial"/>
      <family val="2"/>
      <scheme val="minor"/>
    </font>
    <font>
      <b/>
      <sz val="48"/>
      <color theme="0" tint="-0.14999847407452621"/>
      <name val="Impact"/>
      <family val="2"/>
    </font>
    <font>
      <b/>
      <sz val="12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6"/>
      <color rgb="FF0000FF"/>
      <name val="Times New Roman"/>
      <family val="1"/>
    </font>
    <font>
      <b/>
      <sz val="18"/>
      <color theme="0" tint="-4.9989318521683403E-2"/>
      <name val="Arial"/>
      <family val="2"/>
      <scheme val="minor"/>
    </font>
    <font>
      <b/>
      <sz val="25"/>
      <color rgb="FF002060"/>
      <name val="Arial"/>
      <family val="2"/>
      <scheme val="minor"/>
    </font>
    <font>
      <b/>
      <sz val="25"/>
      <color rgb="FF002060"/>
      <name val="Impact"/>
      <family val="2"/>
    </font>
    <font>
      <b/>
      <sz val="24"/>
      <color rgb="FF002060"/>
      <name val="Impact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thick">
        <color theme="1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/>
      <bottom style="dotted">
        <color rgb="FF0070C0"/>
      </bottom>
      <diagonal/>
    </border>
    <border>
      <left style="medium">
        <color rgb="FFFF0000"/>
      </left>
      <right style="medium">
        <color rgb="FFFF0000"/>
      </right>
      <top style="thin">
        <color rgb="FF00B0F0"/>
      </top>
      <bottom style="thin">
        <color rgb="FF00B0F0"/>
      </bottom>
      <diagonal/>
    </border>
    <border>
      <left style="thin">
        <color rgb="FFFF0000"/>
      </left>
      <right style="thin">
        <color rgb="FFFF0000"/>
      </right>
      <top style="dashed">
        <color rgb="FF0070C0"/>
      </top>
      <bottom style="dashed">
        <color rgb="FF0070C0"/>
      </bottom>
      <diagonal/>
    </border>
    <border>
      <left style="medium">
        <color rgb="FFFF0000"/>
      </left>
      <right style="medium">
        <color rgb="FFFF0000"/>
      </right>
      <top/>
      <bottom style="thin">
        <color rgb="FF00B0F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theme="5" tint="-0.499984740745262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" fillId="4" borderId="0" xfId="0" applyNumberFormat="1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8" borderId="0" xfId="0" applyFont="1" applyFill="1"/>
    <xf numFmtId="0" fontId="15" fillId="5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20" fillId="5" borderId="4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1" fillId="5" borderId="4" xfId="0" applyNumberFormat="1" applyFont="1" applyFill="1" applyBorder="1" applyAlignment="1">
      <alignment horizontal="center" vertical="center"/>
    </xf>
    <xf numFmtId="14" fontId="21" fillId="5" borderId="9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14" fontId="22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14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4" fontId="19" fillId="0" borderId="8" xfId="0" quotePrefix="1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14" fontId="15" fillId="0" borderId="8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9" fillId="1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0" fillId="6" borderId="14" xfId="0" applyFont="1" applyFill="1" applyBorder="1" applyAlignment="1">
      <alignment vertical="center"/>
    </xf>
    <xf numFmtId="0" fontId="31" fillId="6" borderId="14" xfId="0" applyFont="1" applyFill="1" applyBorder="1" applyAlignment="1">
      <alignment vertical="center"/>
    </xf>
    <xf numFmtId="2" fontId="2" fillId="14" borderId="16" xfId="0" applyNumberFormat="1" applyFont="1" applyFill="1" applyBorder="1" applyAlignment="1">
      <alignment horizontal="center" vertical="center"/>
    </xf>
    <xf numFmtId="49" fontId="20" fillId="15" borderId="17" xfId="0" applyNumberFormat="1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14" fontId="19" fillId="0" borderId="19" xfId="0" quotePrefix="1" applyNumberFormat="1" applyFont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49" fontId="20" fillId="16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11" borderId="13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</cellXfs>
  <cellStyles count="1">
    <cellStyle name="Normal" xfId="0" builtinId="0"/>
  </cellStyles>
  <dxfs count="69">
    <dxf>
      <font>
        <b/>
        <i val="0"/>
      </font>
      <fill>
        <patternFill>
          <bgColor rgb="FFFF330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0"/>
      </font>
    </dxf>
    <dxf>
      <font>
        <b/>
        <i val="0"/>
      </font>
      <fill>
        <gradientFill type="path">
          <stop position="0">
            <color theme="5" tint="0.59999389629810485"/>
          </stop>
          <stop position="1">
            <color rgb="FF99FF66"/>
          </stop>
        </gradient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ill>
        <patternFill>
          <bgColor theme="5" tint="-0.499984740745262"/>
        </pattern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gradientFill degree="45">
          <stop position="0">
            <color theme="5" tint="-0.49803155613879818"/>
          </stop>
          <stop position="1">
            <color rgb="FF660033"/>
          </stop>
        </gradient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gradientFill degree="45">
          <stop position="0">
            <color rgb="FF002060"/>
          </stop>
          <stop position="1">
            <color rgb="FF000099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/>
      </font>
      <fill>
        <gradientFill degree="45">
          <stop position="0">
            <color rgb="FF000099"/>
          </stop>
          <stop position="1">
            <color rgb="FFFF33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  <color rgb="FF002060"/>
      </font>
      <fill>
        <gradientFill degree="90">
          <stop position="0">
            <color rgb="FFFFCC00"/>
          </stop>
          <stop position="1">
            <color rgb="FF663300"/>
          </stop>
        </gradientFill>
      </fill>
      <border>
        <left style="thin">
          <color rgb="FF0000FF"/>
        </left>
        <right style="thin">
          <color rgb="FF0000FF"/>
        </right>
        <top style="thin">
          <color rgb="FF0000FF"/>
        </top>
        <bottom style="thin">
          <color rgb="FF0000FF"/>
        </bottom>
      </border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</dxfs>
  <tableStyles count="0" defaultTableStyle="TableStyleMedium2" defaultPivotStyle="PivotStyleLight16"/>
  <colors>
    <mruColors>
      <color rgb="FFCCFFCC"/>
      <color rgb="FF660033"/>
      <color rgb="FF0000FF"/>
      <color rgb="FFFFFFCC"/>
      <color rgb="FF000066"/>
      <color rgb="FFCCFFFF"/>
      <color rgb="FFCC0066"/>
      <color rgb="FFFF0066"/>
      <color rgb="FF0000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lance%2020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ursion-Account-HRG\Summary%20Expenses%20of%20Supplier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202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etting"/>
      <sheetName val="cheque  "/>
      <sheetName val="Sheet2"/>
      <sheetName val="Total"/>
      <sheetName val="Total Extra Bonus From Suppli"/>
      <sheetName val="Payment With Check Number"/>
      <sheetName val="Balance 2020"/>
      <sheetName val="Balance 2021"/>
    </sheetNames>
    <sheetDataSet>
      <sheetData sheetId="0">
        <row r="2">
          <cell r="A2" t="str">
            <v>Tat Travel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Tat Travel</v>
          </cell>
        </row>
        <row r="4">
          <cell r="A4" t="str">
            <v>Spring Tours</v>
          </cell>
        </row>
        <row r="5">
          <cell r="A5" t="str">
            <v>Tat Travel</v>
          </cell>
        </row>
        <row r="6">
          <cell r="A6" t="str">
            <v>Tat Travel</v>
          </cell>
        </row>
        <row r="7">
          <cell r="A7" t="str">
            <v>Tat Travel</v>
          </cell>
        </row>
        <row r="8">
          <cell r="A8" t="str">
            <v>Tat Travel</v>
          </cell>
        </row>
        <row r="9">
          <cell r="A9" t="str">
            <v>Spring Tours</v>
          </cell>
        </row>
        <row r="10">
          <cell r="A10" t="str">
            <v>Spring Tours</v>
          </cell>
        </row>
        <row r="11">
          <cell r="A11" t="str">
            <v>Spring Tours</v>
          </cell>
        </row>
        <row r="12">
          <cell r="A12" t="str">
            <v>Spring Tours</v>
          </cell>
        </row>
        <row r="13">
          <cell r="A13" t="str">
            <v>Fanadir Aqua Center</v>
          </cell>
        </row>
        <row r="14">
          <cell r="A14" t="str">
            <v>Fanadir Aqua Center</v>
          </cell>
        </row>
        <row r="15">
          <cell r="A15" t="str">
            <v>Illios Diving Center</v>
          </cell>
        </row>
        <row r="16">
          <cell r="A16" t="str">
            <v>Vesper Group</v>
          </cell>
        </row>
        <row r="17">
          <cell r="A17" t="str">
            <v>Ocean Wave</v>
          </cell>
        </row>
        <row r="18">
          <cell r="A18" t="str">
            <v>Ocean Wave</v>
          </cell>
        </row>
        <row r="19">
          <cell r="A19" t="str">
            <v>Sempre Travel</v>
          </cell>
        </row>
        <row r="20">
          <cell r="A20" t="str">
            <v>Sempre Travel</v>
          </cell>
        </row>
        <row r="21">
          <cell r="A21" t="str">
            <v>Sempre Travel</v>
          </cell>
        </row>
        <row r="22">
          <cell r="A22" t="str">
            <v>El Mina Restaurant</v>
          </cell>
        </row>
        <row r="23">
          <cell r="A23" t="str">
            <v>Ocean Wave</v>
          </cell>
        </row>
        <row r="24">
          <cell r="A24" t="str">
            <v>Ocean Wave</v>
          </cell>
        </row>
        <row r="25">
          <cell r="A25" t="str">
            <v>Fanadir Aqua Center</v>
          </cell>
        </row>
        <row r="26">
          <cell r="A26" t="str">
            <v>Fanadir Aqua Center</v>
          </cell>
        </row>
        <row r="27">
          <cell r="A27" t="str">
            <v>Red Sea Aquarium</v>
          </cell>
        </row>
        <row r="28">
          <cell r="A28" t="str">
            <v>Sea Shore</v>
          </cell>
        </row>
        <row r="29">
          <cell r="A29" t="str">
            <v>Yellow SeaScope</v>
          </cell>
        </row>
        <row r="30">
          <cell r="A30" t="str">
            <v>Yellow SeaScope</v>
          </cell>
        </row>
        <row r="31">
          <cell r="A31" t="str">
            <v>Illios Diving Center</v>
          </cell>
        </row>
        <row r="32">
          <cell r="A32" t="str">
            <v>Speed Line Travel</v>
          </cell>
        </row>
        <row r="33">
          <cell r="A33" t="str">
            <v>Vesper Group</v>
          </cell>
        </row>
        <row r="34">
          <cell r="A34" t="str">
            <v>Sempre Travel</v>
          </cell>
        </row>
        <row r="35">
          <cell r="A35" t="str">
            <v>Sempre Travel</v>
          </cell>
        </row>
        <row r="36">
          <cell r="A36" t="str">
            <v>Sovana</v>
          </cell>
        </row>
        <row r="37">
          <cell r="A37" t="str">
            <v>Ocean Wave</v>
          </cell>
        </row>
        <row r="38">
          <cell r="A38" t="str">
            <v>Ocean Wave</v>
          </cell>
        </row>
        <row r="39">
          <cell r="A39" t="str">
            <v>Sempre Travel</v>
          </cell>
        </row>
        <row r="40">
          <cell r="A40" t="str">
            <v>Sempre Travel</v>
          </cell>
        </row>
        <row r="41">
          <cell r="A41" t="str">
            <v>Sea Shore</v>
          </cell>
        </row>
        <row r="42">
          <cell r="A42" t="str">
            <v>My Dream Travel</v>
          </cell>
        </row>
        <row r="43">
          <cell r="A43" t="str">
            <v>Speed Line Travel</v>
          </cell>
        </row>
        <row r="44">
          <cell r="A44" t="str">
            <v>Vesper Group</v>
          </cell>
        </row>
        <row r="45">
          <cell r="A45" t="str">
            <v>Yellow SeaScope</v>
          </cell>
        </row>
        <row r="46">
          <cell r="A46" t="str">
            <v>Yellow SeaScope</v>
          </cell>
        </row>
        <row r="47">
          <cell r="A47" t="str">
            <v>Illios Diving Center</v>
          </cell>
        </row>
        <row r="48">
          <cell r="A48" t="str">
            <v>Fanadir Aqua Center</v>
          </cell>
        </row>
        <row r="49">
          <cell r="A49" t="str">
            <v>Fanadir Aqua Center</v>
          </cell>
        </row>
        <row r="50">
          <cell r="A50" t="str">
            <v>Illios Diving Center</v>
          </cell>
        </row>
        <row r="51">
          <cell r="A51" t="str">
            <v>Sea Shore</v>
          </cell>
        </row>
        <row r="52">
          <cell r="A52" t="str">
            <v>My Dream Travel</v>
          </cell>
        </row>
        <row r="53">
          <cell r="A53" t="str">
            <v>Speed Line Travel</v>
          </cell>
        </row>
        <row r="54">
          <cell r="A54" t="str">
            <v>Sea Serpent Travel</v>
          </cell>
        </row>
        <row r="55">
          <cell r="A55" t="str">
            <v>Red Sea Sky</v>
          </cell>
        </row>
        <row r="56">
          <cell r="A56" t="str">
            <v>Yellow SeaScope</v>
          </cell>
        </row>
        <row r="57">
          <cell r="A57" t="str">
            <v>Yellow SeaScope</v>
          </cell>
        </row>
        <row r="58">
          <cell r="A58" t="str">
            <v>Vesper Group</v>
          </cell>
        </row>
        <row r="59">
          <cell r="A59" t="str">
            <v>Ocean Wave</v>
          </cell>
        </row>
        <row r="60">
          <cell r="A60" t="str">
            <v>Ocean Wave</v>
          </cell>
        </row>
        <row r="61">
          <cell r="A61" t="str">
            <v>Sempre Travel</v>
          </cell>
        </row>
        <row r="62">
          <cell r="A62" t="str">
            <v>Sempre Travel</v>
          </cell>
        </row>
        <row r="63">
          <cell r="A63" t="str">
            <v>Atka Travel</v>
          </cell>
        </row>
        <row r="64">
          <cell r="A64" t="str">
            <v>Red Sea Glass-Grand Aquarium</v>
          </cell>
        </row>
        <row r="65">
          <cell r="A65" t="str">
            <v>Sovana</v>
          </cell>
        </row>
        <row r="66">
          <cell r="A66" t="str">
            <v>Fanadir Aqua Center</v>
          </cell>
        </row>
        <row r="67">
          <cell r="A67" t="str">
            <v>Fanadir Aqua Center</v>
          </cell>
        </row>
        <row r="68">
          <cell r="A68" t="str">
            <v>Ocean Wave</v>
          </cell>
        </row>
        <row r="69">
          <cell r="A69" t="str">
            <v>Ocean Wave</v>
          </cell>
        </row>
        <row r="70">
          <cell r="A70" t="str">
            <v>Vesper Group</v>
          </cell>
        </row>
        <row r="71">
          <cell r="A71" t="str">
            <v>My Dream Travel</v>
          </cell>
        </row>
        <row r="72">
          <cell r="A72" t="str">
            <v>Sempre Travel</v>
          </cell>
        </row>
        <row r="73">
          <cell r="A73" t="str">
            <v>Sempre Travel</v>
          </cell>
        </row>
        <row r="74">
          <cell r="A74" t="str">
            <v>Sempre Travel</v>
          </cell>
        </row>
        <row r="75">
          <cell r="A75" t="str">
            <v>Sea Shore</v>
          </cell>
        </row>
        <row r="76">
          <cell r="A76" t="str">
            <v>Atka Travel</v>
          </cell>
        </row>
        <row r="77">
          <cell r="A77" t="str">
            <v>Sea Serpent Travel</v>
          </cell>
        </row>
        <row r="78">
          <cell r="A78" t="str">
            <v>El Mina Restaurant</v>
          </cell>
        </row>
        <row r="79">
          <cell r="A79" t="str">
            <v>Fanadir Aqua Center</v>
          </cell>
        </row>
        <row r="80">
          <cell r="A80" t="str">
            <v>Fanadir Aqua Center</v>
          </cell>
        </row>
        <row r="81">
          <cell r="A81" t="str">
            <v>Red Sea Glass-Grand Aquarium</v>
          </cell>
        </row>
        <row r="82">
          <cell r="A82" t="str">
            <v>Fanadir Aqua Center</v>
          </cell>
        </row>
        <row r="83">
          <cell r="A83" t="str">
            <v>Fanadir Aqua Center</v>
          </cell>
        </row>
        <row r="84">
          <cell r="A84" t="str">
            <v>Sempre Travel</v>
          </cell>
        </row>
        <row r="85">
          <cell r="A85" t="str">
            <v>Sempre Travel</v>
          </cell>
        </row>
        <row r="86">
          <cell r="A86" t="str">
            <v>Sempre Travel</v>
          </cell>
        </row>
        <row r="87">
          <cell r="A87" t="str">
            <v>Sea Shore</v>
          </cell>
        </row>
        <row r="88">
          <cell r="A88" t="str">
            <v>Sea Shore</v>
          </cell>
        </row>
        <row r="89">
          <cell r="A89" t="str">
            <v>Sempre Travel</v>
          </cell>
        </row>
        <row r="90">
          <cell r="A90" t="str">
            <v>El Mina Restaurant</v>
          </cell>
        </row>
        <row r="91">
          <cell r="A91" t="str">
            <v>Vesper Group</v>
          </cell>
        </row>
        <row r="92">
          <cell r="A92" t="str">
            <v>My Dream Travel</v>
          </cell>
        </row>
        <row r="93">
          <cell r="A93" t="str">
            <v>Sempre Travel</v>
          </cell>
        </row>
        <row r="94">
          <cell r="A94" t="str">
            <v>Sempre Travel</v>
          </cell>
        </row>
        <row r="95">
          <cell r="A95" t="str">
            <v>Sempre Travel</v>
          </cell>
        </row>
        <row r="96">
          <cell r="A96" t="str">
            <v>Sovana</v>
          </cell>
        </row>
        <row r="97">
          <cell r="A97" t="str">
            <v>Ocean Wave</v>
          </cell>
        </row>
        <row r="98">
          <cell r="A98" t="str">
            <v>Ocean Wave</v>
          </cell>
        </row>
        <row r="99">
          <cell r="A99" t="str">
            <v>Red Sea Sky</v>
          </cell>
        </row>
        <row r="100">
          <cell r="A100" t="str">
            <v>Illios Diving Center</v>
          </cell>
        </row>
        <row r="101">
          <cell r="A101" t="str">
            <v>Sea Shore</v>
          </cell>
        </row>
        <row r="102">
          <cell r="A102" t="str">
            <v>Red Sea Glass-Grand Aquarium</v>
          </cell>
        </row>
        <row r="103">
          <cell r="A103" t="str">
            <v>Integrated Tourism</v>
          </cell>
        </row>
        <row r="104">
          <cell r="A104" t="str">
            <v>Red Sea Glass-Grand Aquarium</v>
          </cell>
        </row>
        <row r="105">
          <cell r="A105" t="str">
            <v>Vesper Group</v>
          </cell>
        </row>
        <row r="106">
          <cell r="A106" t="str">
            <v>Sea Shore</v>
          </cell>
        </row>
        <row r="107">
          <cell r="A107" t="str">
            <v>Sondos Turkish Bath</v>
          </cell>
        </row>
        <row r="108">
          <cell r="A108" t="str">
            <v>Aquarium Red Sea Hurghada-Diving Center</v>
          </cell>
        </row>
        <row r="109">
          <cell r="A109" t="str">
            <v>Aquarium Red Sea Hurghada-Diving Center</v>
          </cell>
        </row>
        <row r="110">
          <cell r="A110" t="str">
            <v>Ocean Wave</v>
          </cell>
        </row>
        <row r="111">
          <cell r="A111" t="str">
            <v>Ocean Wave</v>
          </cell>
        </row>
        <row r="112">
          <cell r="A112" t="str">
            <v>Happy Dolphin Aqua Center</v>
          </cell>
        </row>
        <row r="113">
          <cell r="A113" t="str">
            <v>Happy Dolphin Aqua Center</v>
          </cell>
        </row>
        <row r="114">
          <cell r="A114" t="str">
            <v>Fanadir Aqua Center</v>
          </cell>
        </row>
        <row r="115">
          <cell r="A115" t="str">
            <v>Fanadir Aqua Center</v>
          </cell>
        </row>
        <row r="116">
          <cell r="A116" t="str">
            <v>Sempre Travel</v>
          </cell>
        </row>
        <row r="117">
          <cell r="A117" t="str">
            <v>Sempre Travel</v>
          </cell>
        </row>
        <row r="118">
          <cell r="A118" t="str">
            <v>Integrated Tourism</v>
          </cell>
        </row>
        <row r="119">
          <cell r="A119" t="str">
            <v>Integrated Tourism</v>
          </cell>
        </row>
        <row r="120">
          <cell r="A120" t="str">
            <v>My Dream Travel</v>
          </cell>
        </row>
        <row r="121">
          <cell r="A121" t="str">
            <v>El Mina Restaurant</v>
          </cell>
        </row>
        <row r="122">
          <cell r="A122" t="str">
            <v>Red Sea Glass-Grand Aquarium</v>
          </cell>
        </row>
        <row r="123">
          <cell r="A123" t="str">
            <v>Sondos Turkish Bath</v>
          </cell>
        </row>
        <row r="124">
          <cell r="A124" t="str">
            <v>My Dream Travel</v>
          </cell>
        </row>
        <row r="125">
          <cell r="A125" t="str">
            <v>Sea Serpent Travel</v>
          </cell>
        </row>
        <row r="126">
          <cell r="A126" t="str">
            <v>Sea Shore</v>
          </cell>
        </row>
        <row r="127">
          <cell r="A127" t="str">
            <v>Sempre Travel</v>
          </cell>
        </row>
        <row r="128">
          <cell r="A128" t="str">
            <v>Sempre Travel</v>
          </cell>
        </row>
        <row r="129">
          <cell r="A129" t="str">
            <v>Vesper Group</v>
          </cell>
        </row>
        <row r="130">
          <cell r="A130" t="str">
            <v>Egypt International</v>
          </cell>
        </row>
        <row r="131">
          <cell r="A131" t="str">
            <v>Aquarium Red Sea Hurghada-Diving Center</v>
          </cell>
        </row>
        <row r="132">
          <cell r="A132" t="str">
            <v>Aquarium Red Sea Hurghada-Diving Center</v>
          </cell>
        </row>
        <row r="133">
          <cell r="A133" t="str">
            <v>Happy Dolphin Aqua Center</v>
          </cell>
        </row>
        <row r="134">
          <cell r="A134" t="str">
            <v>Happy Dolphin Aqua Center</v>
          </cell>
        </row>
        <row r="135">
          <cell r="A135" t="str">
            <v>Fanadir Aqua Center</v>
          </cell>
        </row>
        <row r="136">
          <cell r="A136" t="str">
            <v>Fanadir Aqua Center</v>
          </cell>
        </row>
        <row r="137">
          <cell r="A137" t="str">
            <v>Integrated Tourism</v>
          </cell>
        </row>
        <row r="138">
          <cell r="A138" t="str">
            <v>Integrated Tourism</v>
          </cell>
        </row>
        <row r="139">
          <cell r="A139" t="str">
            <v>Happy Dolphin Aqua Center</v>
          </cell>
        </row>
        <row r="140">
          <cell r="A140" t="str">
            <v>Happy Dolphin Aqua Center</v>
          </cell>
        </row>
        <row r="141">
          <cell r="A141" t="str">
            <v>Sempre Travel</v>
          </cell>
        </row>
        <row r="142">
          <cell r="A142" t="str">
            <v>Sea Serpent Travel</v>
          </cell>
        </row>
        <row r="143">
          <cell r="A143" t="str">
            <v>Sea Shore</v>
          </cell>
        </row>
        <row r="144">
          <cell r="A144" t="str">
            <v>My Dream Travel</v>
          </cell>
        </row>
        <row r="145">
          <cell r="A145" t="str">
            <v>El Mina Restaurant</v>
          </cell>
        </row>
        <row r="146">
          <cell r="A146" t="str">
            <v>My Dream Travel</v>
          </cell>
        </row>
        <row r="147">
          <cell r="A147" t="str">
            <v>Integrated Tourism</v>
          </cell>
        </row>
        <row r="148">
          <cell r="A148" t="str">
            <v>Vesper Group</v>
          </cell>
        </row>
        <row r="149">
          <cell r="A149" t="str">
            <v>Sempre Travel</v>
          </cell>
        </row>
        <row r="150">
          <cell r="A150" t="str">
            <v>Yellow SeaScope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2451"/>
  <sheetViews>
    <sheetView zoomScaleNormal="100" workbookViewId="0">
      <pane ySplit="1" topLeftCell="A2" activePane="bottomLeft" state="frozen"/>
      <selection pane="bottomLeft" activeCell="A11" sqref="A11"/>
    </sheetView>
  </sheetViews>
  <sheetFormatPr defaultColWidth="8.75" defaultRowHeight="24.95" customHeight="1" x14ac:dyDescent="0.3"/>
  <cols>
    <col min="1" max="1" width="27.5" style="13" customWidth="1"/>
    <col min="2" max="2" width="15.4140625" style="17" customWidth="1"/>
    <col min="3" max="3" width="10.6640625" style="3" customWidth="1"/>
    <col min="4" max="4" width="11.6640625" style="3" customWidth="1"/>
    <col min="5" max="5" width="8.75" style="20" customWidth="1"/>
    <col min="6" max="6" width="9.4140625" style="3" customWidth="1"/>
    <col min="7" max="7" width="9.25" style="3" customWidth="1"/>
    <col min="8" max="8" width="23.1640625" style="15" customWidth="1"/>
    <col min="9" max="9" width="15.1640625" style="33" bestFit="1" customWidth="1"/>
    <col min="10" max="10" width="6.9140625" style="2" hidden="1" customWidth="1"/>
    <col min="11" max="11" width="13.33203125" style="2" customWidth="1"/>
    <col min="12" max="12" width="20.75" style="2" customWidth="1"/>
    <col min="13" max="16384" width="8.75" style="2"/>
  </cols>
  <sheetData>
    <row r="1" spans="1:13" ht="41.25" customHeight="1" thickBot="1" x14ac:dyDescent="0.35">
      <c r="A1" s="11" t="s">
        <v>0</v>
      </c>
      <c r="B1" s="14" t="s">
        <v>24</v>
      </c>
      <c r="C1" s="12" t="s">
        <v>25</v>
      </c>
      <c r="D1" s="12" t="s">
        <v>26</v>
      </c>
      <c r="E1" s="18" t="s">
        <v>23</v>
      </c>
      <c r="F1" s="12" t="s">
        <v>28</v>
      </c>
      <c r="G1" s="12" t="s">
        <v>27</v>
      </c>
      <c r="H1" s="12" t="s">
        <v>22</v>
      </c>
      <c r="I1" s="32"/>
      <c r="K1" s="44"/>
    </row>
    <row r="2" spans="1:13" ht="24.95" customHeight="1" x14ac:dyDescent="0.3">
      <c r="A2" s="13" t="s">
        <v>102</v>
      </c>
      <c r="B2" s="17" t="s">
        <v>30</v>
      </c>
      <c r="C2" s="16">
        <v>45658</v>
      </c>
      <c r="D2" s="16">
        <v>45672</v>
      </c>
      <c r="E2" s="20" t="str">
        <f>IF(A2="","",COUNTIFS($A$2:A2,A2,$B$2:B2,B2)&amp; IF(B2="National Park Fees", IFERROR(VLOOKUP(A2,Setting!$E$39:$G$355,3,FALSE),""),""))</f>
        <v>1</v>
      </c>
      <c r="F2" s="3">
        <f>453264.06+47090</f>
        <v>500354.06</v>
      </c>
      <c r="M2" s="46" t="str">
        <f t="shared" ref="M2:M14" si="0">IF(AND($F2="",$G2="",$A2&lt;&gt;""),"Mistake","")</f>
        <v/>
      </c>
    </row>
    <row r="3" spans="1:13" ht="24.95" customHeight="1" x14ac:dyDescent="0.3">
      <c r="A3" s="13" t="s">
        <v>102</v>
      </c>
      <c r="B3" s="17" t="s">
        <v>29</v>
      </c>
      <c r="C3" s="16">
        <v>45658</v>
      </c>
      <c r="D3" s="16">
        <v>45672</v>
      </c>
      <c r="E3" s="20" t="str">
        <f>IF(A3="","",COUNTIFS($A$2:A3,A3,$B$2:B3,B3)&amp; IF(B3="National Park Fees", IFERROR(VLOOKUP(A3,Setting!$E$39:$G$355,3,FALSE),""),""))</f>
        <v>1</v>
      </c>
      <c r="F3" s="3">
        <f>297442.63+30795</f>
        <v>328237.63</v>
      </c>
      <c r="G3" s="69"/>
      <c r="M3" s="46" t="str">
        <f t="shared" si="0"/>
        <v/>
      </c>
    </row>
    <row r="4" spans="1:13" ht="24.95" customHeight="1" x14ac:dyDescent="0.3">
      <c r="A4" s="13" t="s">
        <v>137</v>
      </c>
      <c r="B4" s="17" t="s">
        <v>31</v>
      </c>
      <c r="C4" s="16">
        <v>45658</v>
      </c>
      <c r="D4" s="16">
        <v>45672</v>
      </c>
      <c r="E4" s="20" t="str">
        <f>IF(A4="","",COUNTIFS($A$2:A4,A4,$B$2:B4,B4)&amp; IF(B4="National Park Fees", IFERROR(VLOOKUP(A4,Setting!$E$39:$G$355,3,FALSE),""),""))</f>
        <v>1</v>
      </c>
      <c r="G4" s="3">
        <v>668.92</v>
      </c>
      <c r="M4" s="46" t="str">
        <f t="shared" si="0"/>
        <v/>
      </c>
    </row>
    <row r="5" spans="1:13" ht="24.95" customHeight="1" x14ac:dyDescent="0.3">
      <c r="A5" s="13" t="s">
        <v>73</v>
      </c>
      <c r="B5" s="17" t="s">
        <v>31</v>
      </c>
      <c r="C5" s="16">
        <v>45658</v>
      </c>
      <c r="D5" s="16">
        <v>45672</v>
      </c>
      <c r="E5" s="20" t="str">
        <f>IF(A5="","",COUNTIFS($A$2:A5,A5,$B$2:B5,B5)&amp; IF(B5="National Park Fees", IFERROR(VLOOKUP(A5,Setting!$E$39:$G$355,3,FALSE),""),""))</f>
        <v>1</v>
      </c>
      <c r="F5" s="3">
        <v>46985</v>
      </c>
      <c r="M5" s="46" t="str">
        <f t="shared" si="0"/>
        <v/>
      </c>
    </row>
    <row r="6" spans="1:13" ht="24.95" customHeight="1" x14ac:dyDescent="0.3">
      <c r="A6" s="13" t="s">
        <v>73</v>
      </c>
      <c r="B6" s="17" t="s">
        <v>32</v>
      </c>
      <c r="C6" s="16">
        <v>45658</v>
      </c>
      <c r="D6" s="16">
        <v>45672</v>
      </c>
      <c r="E6" s="20" t="str">
        <f>IF(A6="","",COUNTIFS($A$2:A6,A6,$B$2:B6,B6)&amp; IF(B6="National Park Fees", IFERROR(VLOOKUP(A6,Setting!$E$39:$G$355,3,FALSE),""),""))</f>
        <v>1H</v>
      </c>
      <c r="G6" s="3">
        <v>195</v>
      </c>
      <c r="M6" s="46" t="str">
        <f t="shared" si="0"/>
        <v/>
      </c>
    </row>
    <row r="7" spans="1:13" ht="24.95" customHeight="1" x14ac:dyDescent="0.3">
      <c r="A7" s="13" t="s">
        <v>88</v>
      </c>
      <c r="B7" s="17" t="s">
        <v>31</v>
      </c>
      <c r="C7" s="16">
        <v>45658</v>
      </c>
      <c r="D7" s="16">
        <v>45672</v>
      </c>
      <c r="E7" s="20" t="str">
        <f>IF(A7="","",COUNTIFS($A$2:A7,A7,$B$2:B7,B7)&amp; IF(B7="National Park Fees", IFERROR(VLOOKUP(A7,Setting!$E$39:$G$355,3,FALSE),""),""))</f>
        <v>1</v>
      </c>
      <c r="G7" s="3">
        <v>623.5</v>
      </c>
      <c r="M7" s="46" t="str">
        <f t="shared" si="0"/>
        <v/>
      </c>
    </row>
    <row r="8" spans="1:13" ht="24.95" customHeight="1" x14ac:dyDescent="0.3">
      <c r="A8" s="13" t="s">
        <v>176</v>
      </c>
      <c r="B8" s="17" t="s">
        <v>31</v>
      </c>
      <c r="C8" s="16">
        <v>45658</v>
      </c>
      <c r="D8" s="16">
        <v>45672</v>
      </c>
      <c r="E8" s="20" t="str">
        <f>IF(A8="","",COUNTIFS($A$2:A8,A8,$B$2:B8,B8)&amp; IF(B8="National Park Fees", IFERROR(VLOOKUP(A8,Setting!$E$39:$G$355,3,FALSE),""),""))</f>
        <v>1</v>
      </c>
      <c r="F8" s="3">
        <v>7550</v>
      </c>
      <c r="M8" s="46" t="str">
        <f t="shared" si="0"/>
        <v/>
      </c>
    </row>
    <row r="9" spans="1:13" ht="24.95" customHeight="1" x14ac:dyDescent="0.3">
      <c r="A9" s="13" t="s">
        <v>176</v>
      </c>
      <c r="B9" s="17" t="s">
        <v>32</v>
      </c>
      <c r="C9" s="16">
        <v>45658</v>
      </c>
      <c r="D9" s="16">
        <v>45672</v>
      </c>
      <c r="E9" s="20" t="str">
        <f>IF(A9="","",COUNTIFS($A$2:A9,A9,$B$2:B9,B9)&amp; IF(B9="National Park Fees", IFERROR(VLOOKUP(A9,Setting!$E$39:$G$355,3,FALSE),""),""))</f>
        <v>1</v>
      </c>
      <c r="G9" s="3">
        <v>60</v>
      </c>
      <c r="M9" s="46" t="str">
        <f t="shared" si="0"/>
        <v/>
      </c>
    </row>
    <row r="10" spans="1:13" ht="24.95" customHeight="1" x14ac:dyDescent="0.3">
      <c r="A10" s="13" t="s">
        <v>18</v>
      </c>
      <c r="B10" s="17" t="s">
        <v>31</v>
      </c>
      <c r="C10" s="16">
        <v>45658</v>
      </c>
      <c r="D10" s="16">
        <v>45672</v>
      </c>
      <c r="E10" s="20" t="str">
        <f>IF(A10="","",COUNTIFS($A$2:A10,A10,$B$2:B10,B10)&amp; IF(B10="National Park Fees", IFERROR(VLOOKUP(A10,Setting!$E$39:$G$355,3,FALSE),""),""))</f>
        <v>1</v>
      </c>
      <c r="G10" s="3">
        <v>645</v>
      </c>
      <c r="M10" s="46" t="str">
        <f t="shared" si="0"/>
        <v/>
      </c>
    </row>
    <row r="11" spans="1:13" ht="24.95" customHeight="1" x14ac:dyDescent="0.3">
      <c r="A11" s="13" t="s">
        <v>18</v>
      </c>
      <c r="B11" s="17" t="s">
        <v>31</v>
      </c>
      <c r="C11" s="16">
        <v>45658</v>
      </c>
      <c r="D11" s="16">
        <v>45672</v>
      </c>
      <c r="E11" s="20" t="str">
        <f>IF(A11="","",COUNTIFS($A$2:A11,A11,$B$2:B11,B11)&amp; IF(B11="National Park Fees", IFERROR(VLOOKUP(A11,Setting!$E$39:$G$355,3,FALSE),""),""))</f>
        <v>2</v>
      </c>
      <c r="G11" s="3">
        <v>67.5</v>
      </c>
      <c r="M11" s="46" t="str">
        <f t="shared" si="0"/>
        <v/>
      </c>
    </row>
    <row r="12" spans="1:13" ht="24.95" customHeight="1" x14ac:dyDescent="0.3">
      <c r="A12" s="13" t="s">
        <v>145</v>
      </c>
      <c r="B12" s="17" t="s">
        <v>31</v>
      </c>
      <c r="C12" s="16">
        <v>45658</v>
      </c>
      <c r="D12" s="16">
        <v>45672</v>
      </c>
      <c r="E12" s="20" t="str">
        <f>IF(A12="","",COUNTIFS($A$2:A12,A12,$B$2:B12,B12)&amp; IF(B12="National Park Fees", IFERROR(VLOOKUP(A12,Setting!$E$39:$G$355,3,FALSE),""),""))</f>
        <v>1</v>
      </c>
      <c r="G12" s="3">
        <v>19.98</v>
      </c>
      <c r="H12" s="66"/>
      <c r="M12" s="46" t="str">
        <f t="shared" si="0"/>
        <v/>
      </c>
    </row>
    <row r="13" spans="1:13" ht="24.95" customHeight="1" x14ac:dyDescent="0.3">
      <c r="A13" s="13" t="s">
        <v>145</v>
      </c>
      <c r="B13" s="17" t="s">
        <v>31</v>
      </c>
      <c r="C13" s="16">
        <v>45658</v>
      </c>
      <c r="D13" s="16">
        <v>45672</v>
      </c>
      <c r="E13" s="20" t="str">
        <f>IF(A13="","",COUNTIFS($A$2:A13,A13,$B$2:B13,B13)&amp; IF(B13="National Park Fees", IFERROR(VLOOKUP(A13,Setting!$E$39:$G$355,3,FALSE),""),""))</f>
        <v>2</v>
      </c>
      <c r="G13" s="3">
        <v>105</v>
      </c>
      <c r="M13" s="46" t="str">
        <f t="shared" si="0"/>
        <v/>
      </c>
    </row>
    <row r="14" spans="1:13" ht="24.95" customHeight="1" x14ac:dyDescent="0.3">
      <c r="A14" s="13" t="s">
        <v>179</v>
      </c>
      <c r="B14" s="17" t="s">
        <v>31</v>
      </c>
      <c r="C14" s="16">
        <v>45658</v>
      </c>
      <c r="D14" s="16">
        <v>45672</v>
      </c>
      <c r="E14" s="20" t="str">
        <f>IF(A14="","",COUNTIFS($A$2:A14,A14,$B$2:B14,B14)&amp; IF(B14="National Park Fees", IFERROR(VLOOKUP(A14,Setting!$E$39:$G$355,3,FALSE),""),""))</f>
        <v>1</v>
      </c>
      <c r="G14" s="3">
        <v>669</v>
      </c>
      <c r="M14" s="46" t="str">
        <f t="shared" si="0"/>
        <v/>
      </c>
    </row>
    <row r="15" spans="1:13" ht="24.95" customHeight="1" x14ac:dyDescent="0.3">
      <c r="A15" s="13" t="s">
        <v>171</v>
      </c>
      <c r="B15" s="17" t="s">
        <v>31</v>
      </c>
      <c r="C15" s="16">
        <v>45658</v>
      </c>
      <c r="D15" s="16">
        <v>45672</v>
      </c>
      <c r="E15" s="20" t="str">
        <f>IF(A15="","",COUNTIFS($A$2:A15,A15,$B$2:B15,B15)&amp; IF(B15="National Park Fees", IFERROR(VLOOKUP(A15,Setting!$E$39:$G$355,3,FALSE),""),""))</f>
        <v>1</v>
      </c>
      <c r="F15" s="3">
        <v>13569.75</v>
      </c>
      <c r="M15" s="46" t="str">
        <f t="shared" ref="M15:M78" si="1">IF(AND($F15="",$G15="",$A15&lt;&gt;""),"Mistake","")</f>
        <v/>
      </c>
    </row>
    <row r="16" spans="1:13" ht="24.95" customHeight="1" x14ac:dyDescent="0.3">
      <c r="A16" s="13" t="s">
        <v>171</v>
      </c>
      <c r="B16" s="17" t="s">
        <v>32</v>
      </c>
      <c r="C16" s="16">
        <v>45658</v>
      </c>
      <c r="D16" s="16">
        <v>45672</v>
      </c>
      <c r="E16" s="20" t="str">
        <f>IF(A16="","",COUNTIFS($A$2:A16,A16,$B$2:B16,B16)&amp; IF(B16="National Park Fees", IFERROR(VLOOKUP(A16,Setting!$E$39:$G$355,3,FALSE),""),""))</f>
        <v>1D</v>
      </c>
      <c r="G16" s="3">
        <v>82.5</v>
      </c>
      <c r="M16" s="46" t="str">
        <f t="shared" si="1"/>
        <v/>
      </c>
    </row>
    <row r="17" spans="1:13" ht="24.95" customHeight="1" x14ac:dyDescent="0.3">
      <c r="A17" s="13" t="s">
        <v>16</v>
      </c>
      <c r="B17" s="17" t="s">
        <v>31</v>
      </c>
      <c r="C17" s="16">
        <v>45658</v>
      </c>
      <c r="D17" s="16">
        <v>45672</v>
      </c>
      <c r="E17" s="20" t="str">
        <f>IF(A17="","",COUNTIFS($A$2:A17,A17,$B$2:B17,B17)&amp; IF(B17="National Park Fees", IFERROR(VLOOKUP(A17,Setting!$E$39:$G$355,3,FALSE),""),""))</f>
        <v>1</v>
      </c>
      <c r="G17" s="3">
        <v>262</v>
      </c>
      <c r="M17" s="46" t="str">
        <f t="shared" si="1"/>
        <v/>
      </c>
    </row>
    <row r="18" spans="1:13" ht="24.95" customHeight="1" x14ac:dyDescent="0.3">
      <c r="A18" s="13" t="s">
        <v>14</v>
      </c>
      <c r="B18" s="17" t="s">
        <v>31</v>
      </c>
      <c r="C18" s="16">
        <v>45658</v>
      </c>
      <c r="D18" s="16">
        <v>45672</v>
      </c>
      <c r="E18" s="20" t="str">
        <f>IF(A18="","",COUNTIFS($A$2:A18,A18,$B$2:B18,B18)&amp; IF(B18="National Park Fees", IFERROR(VLOOKUP(A18,Setting!$E$39:$G$355,3,FALSE),""),""))</f>
        <v>1</v>
      </c>
      <c r="F18" s="3">
        <v>2358.75</v>
      </c>
      <c r="H18" s="66"/>
      <c r="M18" s="46" t="str">
        <f t="shared" si="1"/>
        <v/>
      </c>
    </row>
    <row r="19" spans="1:13" ht="24.95" customHeight="1" x14ac:dyDescent="0.3">
      <c r="A19" s="13" t="s">
        <v>14</v>
      </c>
      <c r="B19" s="17" t="s">
        <v>31</v>
      </c>
      <c r="C19" s="16">
        <v>45658</v>
      </c>
      <c r="D19" s="16">
        <v>45672</v>
      </c>
      <c r="E19" s="20" t="str">
        <f>IF(A19="","",COUNTIFS($A$2:A19,A19,$B$2:B19,B19)&amp; IF(B19="National Park Fees", IFERROR(VLOOKUP(A19,Setting!$E$39:$G$355,3,FALSE),""),""))</f>
        <v>2</v>
      </c>
      <c r="F19" s="3">
        <v>7187.5</v>
      </c>
      <c r="M19" s="46" t="str">
        <f t="shared" si="1"/>
        <v/>
      </c>
    </row>
    <row r="20" spans="1:13" ht="24.95" customHeight="1" x14ac:dyDescent="0.3">
      <c r="A20" s="13" t="s">
        <v>14</v>
      </c>
      <c r="B20" s="17" t="s">
        <v>31</v>
      </c>
      <c r="C20" s="16">
        <v>45658</v>
      </c>
      <c r="D20" s="16">
        <v>45672</v>
      </c>
      <c r="E20" s="20" t="str">
        <f>IF(A20="","",COUNTIFS($A$2:A20,A20,$B$2:B20,B20)&amp; IF(B20="National Park Fees", IFERROR(VLOOKUP(A20,Setting!$E$39:$G$355,3,FALSE),""),""))</f>
        <v>3</v>
      </c>
      <c r="F20" s="3">
        <v>86050</v>
      </c>
      <c r="M20" s="46" t="str">
        <f t="shared" si="1"/>
        <v/>
      </c>
    </row>
    <row r="21" spans="1:13" ht="24.95" customHeight="1" x14ac:dyDescent="0.3">
      <c r="A21" s="13" t="s">
        <v>14</v>
      </c>
      <c r="B21" s="17" t="s">
        <v>31</v>
      </c>
      <c r="C21" s="16">
        <v>45658</v>
      </c>
      <c r="D21" s="16">
        <v>45672</v>
      </c>
      <c r="E21" s="20" t="str">
        <f>IF(A21="","",COUNTIFS($A$2:A21,A21,$B$2:B21,B21)&amp; IF(B21="National Park Fees", IFERROR(VLOOKUP(A21,Setting!$E$39:$G$355,3,FALSE),""),""))</f>
        <v>4</v>
      </c>
      <c r="F21" s="3">
        <v>33000</v>
      </c>
      <c r="M21" s="46" t="str">
        <f t="shared" si="1"/>
        <v/>
      </c>
    </row>
    <row r="22" spans="1:13" ht="24.95" customHeight="1" x14ac:dyDescent="0.3">
      <c r="A22" s="13" t="s">
        <v>9</v>
      </c>
      <c r="B22" s="17" t="s">
        <v>31</v>
      </c>
      <c r="C22" s="16">
        <v>45658</v>
      </c>
      <c r="D22" s="16">
        <v>45672</v>
      </c>
      <c r="E22" s="20" t="str">
        <f>IF(A22="","",COUNTIFS($A$2:A22,A22,$B$2:B22,B22)&amp; IF(B22="National Park Fees", IFERROR(VLOOKUP(A22,Setting!$E$39:$G$355,3,FALSE),""),""))</f>
        <v>1</v>
      </c>
      <c r="F22" s="3">
        <v>10073.25</v>
      </c>
      <c r="M22" s="46" t="str">
        <f t="shared" si="1"/>
        <v/>
      </c>
    </row>
    <row r="23" spans="1:13" ht="24.95" customHeight="1" x14ac:dyDescent="0.3">
      <c r="A23" s="13" t="s">
        <v>9</v>
      </c>
      <c r="B23" s="17" t="s">
        <v>32</v>
      </c>
      <c r="C23" s="16">
        <v>45658</v>
      </c>
      <c r="D23" s="16">
        <v>45672</v>
      </c>
      <c r="E23" s="20" t="str">
        <f>IF(A23="","",COUNTIFS($A$2:A23,A23,$B$2:B23,B23)&amp; IF(B23="National Park Fees", IFERROR(VLOOKUP(A23,Setting!$E$39:$G$355,3,FALSE),""),""))</f>
        <v>1F</v>
      </c>
      <c r="G23" s="3">
        <v>37.5</v>
      </c>
      <c r="M23" s="46" t="str">
        <f t="shared" si="1"/>
        <v/>
      </c>
    </row>
    <row r="24" spans="1:13" ht="24.95" customHeight="1" x14ac:dyDescent="0.3">
      <c r="A24" s="13" t="s">
        <v>162</v>
      </c>
      <c r="B24" s="17" t="s">
        <v>31</v>
      </c>
      <c r="C24" s="16">
        <v>45658</v>
      </c>
      <c r="D24" s="16">
        <v>45672</v>
      </c>
      <c r="E24" s="20" t="str">
        <f>IF(A24="","",COUNTIFS($A$2:A24,A24,$B$2:B24,B24)&amp; IF(B24="National Park Fees", IFERROR(VLOOKUP(A24,Setting!$E$39:$G$355,3,FALSE),""),""))</f>
        <v>1</v>
      </c>
      <c r="G24" s="3">
        <v>77.900000000000006</v>
      </c>
      <c r="M24" s="46" t="str">
        <f t="shared" si="1"/>
        <v/>
      </c>
    </row>
    <row r="25" spans="1:13" ht="24.95" customHeight="1" x14ac:dyDescent="0.3">
      <c r="A25" s="13" t="s">
        <v>13</v>
      </c>
      <c r="B25" s="17" t="s">
        <v>31</v>
      </c>
      <c r="C25" s="16">
        <v>45658</v>
      </c>
      <c r="D25" s="16">
        <v>45672</v>
      </c>
      <c r="E25" s="20" t="str">
        <f>IF(A25="","",COUNTIFS($A$2:A25,A25,$B$2:B25,B25)&amp; IF(B25="National Park Fees", IFERROR(VLOOKUP(A25,Setting!$E$39:$G$355,3,FALSE),""),""))</f>
        <v>1</v>
      </c>
      <c r="F25" s="3">
        <v>136240</v>
      </c>
      <c r="M25" s="46" t="str">
        <f t="shared" si="1"/>
        <v/>
      </c>
    </row>
    <row r="26" spans="1:13" ht="24.95" customHeight="1" x14ac:dyDescent="0.3">
      <c r="A26" s="13" t="s">
        <v>13</v>
      </c>
      <c r="B26" s="17" t="s">
        <v>32</v>
      </c>
      <c r="C26" s="16">
        <v>45658</v>
      </c>
      <c r="D26" s="16">
        <v>45672</v>
      </c>
      <c r="E26" s="20" t="str">
        <f>IF(A26="","",COUNTIFS($A$2:A26,A26,$B$2:B26,B26)&amp; IF(B26="National Park Fees", IFERROR(VLOOKUP(A26,Setting!$E$39:$G$355,3,FALSE),""),""))</f>
        <v>1</v>
      </c>
      <c r="G26" s="3">
        <v>800</v>
      </c>
      <c r="M26" s="46" t="str">
        <f t="shared" si="1"/>
        <v/>
      </c>
    </row>
    <row r="27" spans="1:13" ht="24.95" customHeight="1" x14ac:dyDescent="0.3">
      <c r="A27" s="13" t="s">
        <v>13</v>
      </c>
      <c r="B27" s="17" t="s">
        <v>31</v>
      </c>
      <c r="C27" s="16">
        <v>45658</v>
      </c>
      <c r="D27" s="16">
        <v>45672</v>
      </c>
      <c r="E27" s="20" t="str">
        <f>IF(A27="","",COUNTIFS($A$2:A27,A27,$B$2:B27,B27)&amp; IF(B27="National Park Fees", IFERROR(VLOOKUP(A27,Setting!$E$39:$G$355,3,FALSE),""),""))</f>
        <v>2</v>
      </c>
      <c r="F27" s="3">
        <v>34160</v>
      </c>
      <c r="M27" s="46" t="str">
        <f t="shared" si="1"/>
        <v/>
      </c>
    </row>
    <row r="28" spans="1:13" ht="24.95" customHeight="1" x14ac:dyDescent="0.3">
      <c r="A28" s="13" t="s">
        <v>13</v>
      </c>
      <c r="B28" s="17" t="s">
        <v>32</v>
      </c>
      <c r="C28" s="16">
        <v>45658</v>
      </c>
      <c r="D28" s="16">
        <v>45672</v>
      </c>
      <c r="E28" s="20" t="str">
        <f>IF(A28="","",COUNTIFS($A$2:A28,A28,$B$2:B28,B28)&amp; IF(B28="National Park Fees", IFERROR(VLOOKUP(A28,Setting!$E$39:$G$355,3,FALSE),""),""))</f>
        <v>2</v>
      </c>
      <c r="G28" s="3">
        <v>335</v>
      </c>
      <c r="M28" s="46" t="str">
        <f t="shared" si="1"/>
        <v/>
      </c>
    </row>
    <row r="29" spans="1:13" ht="24.95" customHeight="1" x14ac:dyDescent="0.3">
      <c r="A29" s="13" t="s">
        <v>17</v>
      </c>
      <c r="B29" s="17" t="s">
        <v>31</v>
      </c>
      <c r="C29" s="16">
        <v>45658</v>
      </c>
      <c r="D29" s="16">
        <v>45672</v>
      </c>
      <c r="E29" s="20" t="str">
        <f>IF(A29="","",COUNTIFS($A$2:A29,A29,$B$2:B29,B29)&amp; IF(B29="National Park Fees", IFERROR(VLOOKUP(A29,Setting!$E$39:$G$355,3,FALSE),""),""))</f>
        <v>1</v>
      </c>
      <c r="F29" s="3">
        <v>32900</v>
      </c>
      <c r="M29" s="46" t="str">
        <f t="shared" si="1"/>
        <v/>
      </c>
    </row>
    <row r="30" spans="1:13" ht="24.95" customHeight="1" x14ac:dyDescent="0.3">
      <c r="A30" s="13" t="s">
        <v>17</v>
      </c>
      <c r="B30" s="17" t="s">
        <v>32</v>
      </c>
      <c r="C30" s="16">
        <v>45658</v>
      </c>
      <c r="D30" s="16">
        <v>45672</v>
      </c>
      <c r="E30" s="20" t="str">
        <f>IF(A30="","",COUNTIFS($A$2:A30,A30,$B$2:B30,B30)&amp; IF(B30="National Park Fees", IFERROR(VLOOKUP(A30,Setting!$E$39:$G$355,3,FALSE),""),""))</f>
        <v>1</v>
      </c>
      <c r="G30" s="3">
        <v>245</v>
      </c>
      <c r="M30" s="46" t="str">
        <f t="shared" si="1"/>
        <v/>
      </c>
    </row>
    <row r="31" spans="1:13" ht="24.95" customHeight="1" x14ac:dyDescent="0.3">
      <c r="A31" s="13" t="s">
        <v>19</v>
      </c>
      <c r="B31" s="17" t="s">
        <v>31</v>
      </c>
      <c r="C31" s="16">
        <v>45658</v>
      </c>
      <c r="D31" s="16">
        <v>45672</v>
      </c>
      <c r="E31" s="20" t="str">
        <f>IF(A31="","",COUNTIFS($A$2:A31,A31,$B$2:B31,B31)&amp; IF(B31="National Park Fees", IFERROR(VLOOKUP(A31,Setting!$E$39:$G$355,3,FALSE),""),""))</f>
        <v>1</v>
      </c>
      <c r="G31" s="3">
        <v>281.94</v>
      </c>
      <c r="M31" s="46" t="str">
        <f t="shared" si="1"/>
        <v/>
      </c>
    </row>
    <row r="32" spans="1:13" ht="24.95" customHeight="1" x14ac:dyDescent="0.3">
      <c r="A32" s="13" t="s">
        <v>19</v>
      </c>
      <c r="B32" s="17" t="s">
        <v>32</v>
      </c>
      <c r="C32" s="16">
        <v>45658</v>
      </c>
      <c r="D32" s="16">
        <v>45672</v>
      </c>
      <c r="E32" s="20" t="str">
        <f>IF(A32="","",COUNTIFS($A$2:A32,A32,$B$2:B32,B32)&amp; IF(B32="National Park Fees", IFERROR(VLOOKUP(A32,Setting!$E$39:$G$355,3,FALSE),""),""))</f>
        <v>1</v>
      </c>
      <c r="G32" s="3">
        <v>8</v>
      </c>
      <c r="M32" s="46" t="str">
        <f t="shared" si="1"/>
        <v/>
      </c>
    </row>
    <row r="33" spans="1:13" ht="24.95" customHeight="1" x14ac:dyDescent="0.3">
      <c r="A33" s="13" t="s">
        <v>19</v>
      </c>
      <c r="B33" s="17" t="s">
        <v>31</v>
      </c>
      <c r="C33" s="16">
        <v>45658</v>
      </c>
      <c r="D33" s="16">
        <v>45672</v>
      </c>
      <c r="E33" s="20" t="str">
        <f>IF(A33="","",COUNTIFS($A$2:A33,A33,$B$2:B33,B33)&amp; IF(B33="National Park Fees", IFERROR(VLOOKUP(A33,Setting!$E$39:$G$355,3,FALSE),""),""))</f>
        <v>2</v>
      </c>
      <c r="G33" s="3">
        <v>88</v>
      </c>
      <c r="M33" s="46" t="str">
        <f t="shared" si="1"/>
        <v/>
      </c>
    </row>
    <row r="34" spans="1:13" ht="24.95" customHeight="1" x14ac:dyDescent="0.3">
      <c r="A34" s="13" t="s">
        <v>19</v>
      </c>
      <c r="B34" s="17" t="s">
        <v>32</v>
      </c>
      <c r="C34" s="16">
        <v>45658</v>
      </c>
      <c r="D34" s="16">
        <v>45672</v>
      </c>
      <c r="E34" s="20" t="str">
        <f>IF(A34="","",COUNTIFS($A$2:A34,A34,$B$2:B34,B34)&amp; IF(B34="National Park Fees", IFERROR(VLOOKUP(A34,Setting!$E$39:$G$355,3,FALSE),""),""))</f>
        <v>2</v>
      </c>
      <c r="G34" s="3">
        <v>10</v>
      </c>
      <c r="M34" s="46" t="str">
        <f t="shared" si="1"/>
        <v/>
      </c>
    </row>
    <row r="35" spans="1:13" ht="24.95" customHeight="1" x14ac:dyDescent="0.3">
      <c r="A35" s="13" t="s">
        <v>19</v>
      </c>
      <c r="B35" s="17" t="s">
        <v>31</v>
      </c>
      <c r="C35" s="16">
        <v>45658</v>
      </c>
      <c r="D35" s="16">
        <v>45672</v>
      </c>
      <c r="E35" s="20" t="str">
        <f>IF(A35="","",COUNTIFS($A$2:A35,A35,$B$2:B35,B35)&amp; IF(B35="National Park Fees", IFERROR(VLOOKUP(A35,Setting!$E$39:$G$355,3,FALSE),""),""))</f>
        <v>3</v>
      </c>
      <c r="G35" s="3">
        <v>132.5</v>
      </c>
      <c r="M35" s="46" t="str">
        <f t="shared" si="1"/>
        <v/>
      </c>
    </row>
    <row r="36" spans="1:13" ht="24.95" customHeight="1" x14ac:dyDescent="0.3">
      <c r="A36" s="13" t="s">
        <v>19</v>
      </c>
      <c r="B36" s="17" t="s">
        <v>32</v>
      </c>
      <c r="C36" s="16">
        <v>45658</v>
      </c>
      <c r="D36" s="16">
        <v>45672</v>
      </c>
      <c r="E36" s="20" t="str">
        <f>IF(A36="","",COUNTIFS($A$2:A36,A36,$B$2:B36,B36)&amp; IF(B36="National Park Fees", IFERROR(VLOOKUP(A36,Setting!$E$39:$G$355,3,FALSE),""),""))</f>
        <v>3</v>
      </c>
      <c r="G36" s="3">
        <v>15</v>
      </c>
      <c r="M36" s="46" t="str">
        <f t="shared" si="1"/>
        <v/>
      </c>
    </row>
    <row r="37" spans="1:13" ht="24.95" customHeight="1" x14ac:dyDescent="0.3">
      <c r="A37" s="13" t="s">
        <v>20</v>
      </c>
      <c r="B37" s="17" t="s">
        <v>111</v>
      </c>
      <c r="C37" s="16">
        <v>45658</v>
      </c>
      <c r="D37" s="16">
        <v>45672</v>
      </c>
      <c r="E37" s="20" t="str">
        <f>IF(A37="","",COUNTIFS($A$2:A37,A37,$B$2:B37,B37)&amp; IF(B37="National Park Fees", IFERROR(VLOOKUP(A37,Setting!$E$39:$G$355,3,FALSE),""),""))</f>
        <v>1</v>
      </c>
      <c r="F37" s="3">
        <v>39232.949999999997</v>
      </c>
      <c r="I37" s="70"/>
      <c r="M37" s="46" t="str">
        <f t="shared" si="1"/>
        <v/>
      </c>
    </row>
    <row r="38" spans="1:13" ht="24.95" customHeight="1" x14ac:dyDescent="0.3">
      <c r="A38" s="13" t="s">
        <v>20</v>
      </c>
      <c r="B38" s="17" t="s">
        <v>110</v>
      </c>
      <c r="C38" s="16">
        <v>45658</v>
      </c>
      <c r="D38" s="16">
        <v>45672</v>
      </c>
      <c r="E38" s="20" t="str">
        <f>IF(A38="","",COUNTIFS($A$2:A38,A38,$B$2:B38,B38)&amp; IF(B38="National Park Fees", IFERROR(VLOOKUP(A38,Setting!$E$39:$G$355,3,FALSE),""),""))</f>
        <v>1</v>
      </c>
      <c r="F38" s="3">
        <v>30511.13</v>
      </c>
      <c r="I38" s="70"/>
      <c r="M38" s="46" t="str">
        <f t="shared" si="1"/>
        <v/>
      </c>
    </row>
    <row r="39" spans="1:13" ht="24.95" customHeight="1" x14ac:dyDescent="0.3">
      <c r="A39" s="13" t="s">
        <v>20</v>
      </c>
      <c r="B39" s="17" t="s">
        <v>135</v>
      </c>
      <c r="C39" s="16">
        <v>45658</v>
      </c>
      <c r="D39" s="16">
        <v>45672</v>
      </c>
      <c r="E39" s="20" t="str">
        <f>IF(A39="","",COUNTIFS($A$2:A39,A39,$B$2:B39,B39)&amp; IF(B39="National Park Fees", IFERROR(VLOOKUP(A39,Setting!$E$39:$G$355,3,FALSE),""),""))</f>
        <v>1</v>
      </c>
      <c r="F39" s="3">
        <v>7230</v>
      </c>
      <c r="M39" s="46" t="str">
        <f t="shared" si="1"/>
        <v/>
      </c>
    </row>
    <row r="40" spans="1:13" ht="24.95" customHeight="1" x14ac:dyDescent="0.3">
      <c r="A40" s="13" t="s">
        <v>20</v>
      </c>
      <c r="B40" s="17" t="s">
        <v>166</v>
      </c>
      <c r="C40" s="16">
        <v>45658</v>
      </c>
      <c r="D40" s="16">
        <v>45672</v>
      </c>
      <c r="E40" s="20" t="str">
        <f>IF(A40="","",COUNTIFS($A$2:A40,A40,$B$2:B40,B40)&amp; IF(B40="National Park Fees", IFERROR(VLOOKUP(A40,Setting!$E$39:$G$355,3,FALSE),""),""))</f>
        <v>1</v>
      </c>
      <c r="F40" s="3">
        <v>6000</v>
      </c>
      <c r="M40" s="46" t="str">
        <f t="shared" si="1"/>
        <v/>
      </c>
    </row>
    <row r="41" spans="1:13" ht="24.95" customHeight="1" x14ac:dyDescent="0.3">
      <c r="A41" s="13" t="s">
        <v>20</v>
      </c>
      <c r="B41" s="17" t="s">
        <v>181</v>
      </c>
      <c r="C41" s="16">
        <v>45658</v>
      </c>
      <c r="D41" s="16">
        <v>45672</v>
      </c>
      <c r="E41" s="20" t="str">
        <f>IF(A41="","",COUNTIFS($A$2:A41,A41,$B$2:B41,B41)&amp; IF(B41="National Park Fees", IFERROR(VLOOKUP(A41,Setting!$E$39:$G$355,3,FALSE),""),""))</f>
        <v>1</v>
      </c>
      <c r="F41" s="3">
        <v>32900</v>
      </c>
      <c r="M41" s="46" t="str">
        <f t="shared" si="1"/>
        <v/>
      </c>
    </row>
    <row r="42" spans="1:13" ht="24.95" customHeight="1" x14ac:dyDescent="0.3">
      <c r="A42" s="13" t="s">
        <v>20</v>
      </c>
      <c r="B42" s="17" t="s">
        <v>157</v>
      </c>
      <c r="C42" s="16">
        <v>45658</v>
      </c>
      <c r="D42" s="16">
        <v>45672</v>
      </c>
      <c r="E42" s="20" t="str">
        <f>IF(A42="","",COUNTIFS($A$2:A42,A42,$B$2:B42,B42)&amp; IF(B42="National Park Fees", IFERROR(VLOOKUP(A42,Setting!$E$39:$G$355,3,FALSE),""),""))</f>
        <v>1</v>
      </c>
      <c r="F42" s="3">
        <v>37925</v>
      </c>
      <c r="M42" s="46" t="str">
        <f t="shared" si="1"/>
        <v/>
      </c>
    </row>
    <row r="43" spans="1:13" ht="24.95" customHeight="1" x14ac:dyDescent="0.3">
      <c r="A43" s="13" t="s">
        <v>20</v>
      </c>
      <c r="B43" s="17" t="s">
        <v>158</v>
      </c>
      <c r="C43" s="16">
        <v>45658</v>
      </c>
      <c r="D43" s="16">
        <v>45672</v>
      </c>
      <c r="E43" s="20" t="str">
        <f>IF(A43="","",COUNTIFS($A$2:A43,A43,$B$2:B43,B43)&amp; IF(B43="National Park Fees", IFERROR(VLOOKUP(A43,Setting!$E$39:$G$355,3,FALSE),""),""))</f>
        <v>1</v>
      </c>
      <c r="F43" s="3">
        <v>59467.5</v>
      </c>
      <c r="M43" s="46" t="str">
        <f t="shared" si="1"/>
        <v/>
      </c>
    </row>
    <row r="44" spans="1:13" ht="24.95" customHeight="1" x14ac:dyDescent="0.3">
      <c r="A44" s="13" t="s">
        <v>20</v>
      </c>
      <c r="B44" s="17" t="s">
        <v>139</v>
      </c>
      <c r="C44" s="16">
        <v>45658</v>
      </c>
      <c r="D44" s="16">
        <v>45672</v>
      </c>
      <c r="E44" s="20" t="str">
        <f>IF(A44="","",COUNTIFS($A$2:A44,A44,$B$2:B44,B44)&amp; IF(B44="National Park Fees", IFERROR(VLOOKUP(A44,Setting!$E$39:$G$355,3,FALSE),""),""))</f>
        <v>1</v>
      </c>
      <c r="G44" s="3">
        <v>100</v>
      </c>
      <c r="L44" s="67"/>
      <c r="M44" s="46" t="str">
        <f t="shared" si="1"/>
        <v/>
      </c>
    </row>
    <row r="45" spans="1:13" ht="24.95" customHeight="1" x14ac:dyDescent="0.3">
      <c r="A45" s="13" t="s">
        <v>20</v>
      </c>
      <c r="B45" s="17" t="s">
        <v>139</v>
      </c>
      <c r="C45" s="16">
        <v>45658</v>
      </c>
      <c r="D45" s="16">
        <v>45672</v>
      </c>
      <c r="E45" s="20" t="str">
        <f>IF(A45="","",COUNTIFS($A$2:A45,A45,$B$2:B45,B45)&amp; IF(B45="National Park Fees", IFERROR(VLOOKUP(A45,Setting!$E$39:$G$355,3,FALSE),""),""))</f>
        <v>2</v>
      </c>
      <c r="G45" s="3">
        <v>224</v>
      </c>
      <c r="I45" s="68"/>
      <c r="M45" s="46" t="str">
        <f t="shared" si="1"/>
        <v/>
      </c>
    </row>
    <row r="46" spans="1:13" ht="12" customHeight="1" x14ac:dyDescent="0.3">
      <c r="A46" s="52"/>
      <c r="B46" s="53"/>
      <c r="C46" s="34"/>
      <c r="D46" s="34"/>
      <c r="E46" s="54" t="str">
        <f>IF(A46="","",COUNTIFS($A$2:A46,A46,$B$2:B46,B46)&amp; IF(B46="National Park Fees", IFERROR(VLOOKUP(A46,Setting!$E$39:$G$355,3,FALSE),""),""))</f>
        <v/>
      </c>
      <c r="F46" s="34"/>
      <c r="G46" s="34"/>
      <c r="H46" s="55"/>
      <c r="I46" s="56"/>
      <c r="M46" s="46" t="str">
        <f t="shared" si="1"/>
        <v/>
      </c>
    </row>
    <row r="47" spans="1:13" ht="24.95" customHeight="1" x14ac:dyDescent="0.3">
      <c r="A47" s="13" t="s">
        <v>102</v>
      </c>
      <c r="B47" s="17" t="s">
        <v>30</v>
      </c>
      <c r="C47" s="16">
        <v>45673</v>
      </c>
      <c r="D47" s="16">
        <v>45688</v>
      </c>
      <c r="E47" s="20" t="str">
        <f>IF(A47="","",COUNTIFS($A$2:A47,A47,$B$2:B47,B47)&amp; IF(B47="National Park Fees", IFERROR(VLOOKUP(A47,Setting!$E$39:$G$355,3,FALSE),""),""))</f>
        <v>2</v>
      </c>
      <c r="F47" s="3">
        <f>160338.39+16719</f>
        <v>177057.39</v>
      </c>
      <c r="M47" s="46" t="str">
        <f t="shared" si="1"/>
        <v/>
      </c>
    </row>
    <row r="48" spans="1:13" ht="24.95" customHeight="1" x14ac:dyDescent="0.3">
      <c r="A48" s="13" t="s">
        <v>102</v>
      </c>
      <c r="B48" s="17" t="s">
        <v>29</v>
      </c>
      <c r="C48" s="16">
        <v>45673</v>
      </c>
      <c r="D48" s="16">
        <v>45688</v>
      </c>
      <c r="E48" s="20" t="str">
        <f>IF(A48="","",COUNTIFS($A$2:A48,A48,$B$2:B48,B48)&amp; IF(B48="National Park Fees", IFERROR(VLOOKUP(A48,Setting!$E$39:$G$355,3,FALSE),""),""))</f>
        <v>2</v>
      </c>
      <c r="F48" s="3">
        <f>261254.04+24025</f>
        <v>285279.04000000004</v>
      </c>
      <c r="M48" s="46" t="str">
        <f t="shared" si="1"/>
        <v/>
      </c>
    </row>
    <row r="49" spans="1:13" ht="24.95" customHeight="1" x14ac:dyDescent="0.3">
      <c r="A49" s="13" t="s">
        <v>102</v>
      </c>
      <c r="B49" s="17" t="s">
        <v>155</v>
      </c>
      <c r="C49" s="16">
        <v>45673</v>
      </c>
      <c r="D49" s="16">
        <v>45688</v>
      </c>
      <c r="E49" s="20" t="str">
        <f>IF(A49="","",COUNTIFS($A$2:A49,A49,$B$2:B49,B49)&amp; IF(B49="National Park Fees", IFERROR(VLOOKUP(A49,Setting!$E$39:$G$355,3,FALSE),""),""))</f>
        <v>1</v>
      </c>
      <c r="F49" s="3">
        <f>88344.9+9775</f>
        <v>98119.9</v>
      </c>
      <c r="M49" s="46" t="str">
        <f t="shared" si="1"/>
        <v/>
      </c>
    </row>
    <row r="50" spans="1:13" ht="24.95" customHeight="1" x14ac:dyDescent="0.3">
      <c r="A50" s="13" t="s">
        <v>81</v>
      </c>
      <c r="B50" s="17" t="s">
        <v>31</v>
      </c>
      <c r="C50" s="16">
        <v>45673</v>
      </c>
      <c r="D50" s="16">
        <v>45688</v>
      </c>
      <c r="E50" s="20" t="str">
        <f>IF(A50="","",COUNTIFS($A$2:A50,A50,$B$2:B50,B50)&amp; IF(B50="National Park Fees", IFERROR(VLOOKUP(A50,Setting!$E$39:$G$355,3,FALSE),""),""))</f>
        <v>1</v>
      </c>
      <c r="F50" s="3">
        <v>54549</v>
      </c>
      <c r="M50" s="46" t="str">
        <f t="shared" si="1"/>
        <v/>
      </c>
    </row>
    <row r="51" spans="1:13" ht="24.95" customHeight="1" x14ac:dyDescent="0.3">
      <c r="A51" s="13" t="s">
        <v>2</v>
      </c>
      <c r="B51" s="17" t="s">
        <v>31</v>
      </c>
      <c r="C51" s="16">
        <v>45673</v>
      </c>
      <c r="D51" s="16">
        <v>45688</v>
      </c>
      <c r="E51" s="20" t="str">
        <f>IF(A51="","",COUNTIFS($A$2:A51,A51,$B$2:B51,B51)&amp; IF(B51="National Park Fees", IFERROR(VLOOKUP(A51,Setting!$E$39:$G$355,3,FALSE),""),""))</f>
        <v>1</v>
      </c>
      <c r="F51" s="3">
        <v>105250.2</v>
      </c>
      <c r="M51" s="46" t="str">
        <f t="shared" si="1"/>
        <v/>
      </c>
    </row>
    <row r="52" spans="1:13" ht="24.95" customHeight="1" x14ac:dyDescent="0.3">
      <c r="A52" s="13" t="s">
        <v>162</v>
      </c>
      <c r="B52" s="17" t="s">
        <v>31</v>
      </c>
      <c r="C52" s="16">
        <v>45673</v>
      </c>
      <c r="D52" s="16">
        <v>45688</v>
      </c>
      <c r="E52" s="20" t="str">
        <f>IF(A52="","",COUNTIFS($A$2:A52,A52,$B$2:B52,B52)&amp; IF(B52="National Park Fees", IFERROR(VLOOKUP(A52,Setting!$E$39:$G$355,3,FALSE),""),""))</f>
        <v>2</v>
      </c>
      <c r="G52" s="3">
        <v>62.32</v>
      </c>
      <c r="M52" s="46" t="str">
        <f t="shared" si="1"/>
        <v/>
      </c>
    </row>
    <row r="53" spans="1:13" ht="24.95" customHeight="1" x14ac:dyDescent="0.3">
      <c r="A53" s="13" t="s">
        <v>2</v>
      </c>
      <c r="B53" s="17" t="s">
        <v>31</v>
      </c>
      <c r="C53" s="16">
        <v>45673</v>
      </c>
      <c r="D53" s="16">
        <v>45688</v>
      </c>
      <c r="E53" s="20" t="str">
        <f>IF(A53="","",COUNTIFS($A$2:A53,A53,$B$2:B53,B53)&amp; IF(B53="National Park Fees", IFERROR(VLOOKUP(A53,Setting!$E$39:$G$355,3,FALSE),""),""))</f>
        <v>2</v>
      </c>
      <c r="F53" s="3">
        <v>13553.1</v>
      </c>
      <c r="M53" s="46" t="str">
        <f t="shared" si="1"/>
        <v/>
      </c>
    </row>
    <row r="54" spans="1:13" ht="24.95" customHeight="1" x14ac:dyDescent="0.3">
      <c r="A54" s="13" t="s">
        <v>20</v>
      </c>
      <c r="B54" s="17" t="s">
        <v>110</v>
      </c>
      <c r="C54" s="16">
        <v>45673</v>
      </c>
      <c r="D54" s="16">
        <v>45688</v>
      </c>
      <c r="E54" s="20" t="str">
        <f>IF(A54="","",COUNTIFS($A$2:A54,A54,$B$2:B54,B54)&amp; IF(B54="National Park Fees", IFERROR(VLOOKUP(A54,Setting!$E$39:$G$355,3,FALSE),""),""))</f>
        <v>2</v>
      </c>
      <c r="F54" s="3">
        <v>13320</v>
      </c>
      <c r="M54" s="46" t="str">
        <f t="shared" si="1"/>
        <v/>
      </c>
    </row>
    <row r="55" spans="1:13" ht="24.95" customHeight="1" x14ac:dyDescent="0.3">
      <c r="A55" s="13" t="s">
        <v>20</v>
      </c>
      <c r="B55" s="17" t="s">
        <v>111</v>
      </c>
      <c r="C55" s="16">
        <v>45673</v>
      </c>
      <c r="D55" s="16">
        <v>45688</v>
      </c>
      <c r="E55" s="20" t="str">
        <f>IF(A55="","",COUNTIFS($A$2:A55,A55,$B$2:B55,B55)&amp; IF(B55="National Park Fees", IFERROR(VLOOKUP(A55,Setting!$E$39:$G$355,3,FALSE),""),""))</f>
        <v>2</v>
      </c>
      <c r="F55" s="3">
        <v>20007.75</v>
      </c>
      <c r="M55" s="46" t="str">
        <f t="shared" si="1"/>
        <v/>
      </c>
    </row>
    <row r="56" spans="1:13" ht="24.95" customHeight="1" x14ac:dyDescent="0.3">
      <c r="A56" s="13" t="s">
        <v>20</v>
      </c>
      <c r="B56" s="17" t="s">
        <v>157</v>
      </c>
      <c r="C56" s="16">
        <v>45673</v>
      </c>
      <c r="D56" s="16">
        <v>45688</v>
      </c>
      <c r="E56" s="20" t="str">
        <f>IF(A56="","",COUNTIFS($A$2:A56,A56,$B$2:B56,B56)&amp; IF(B56="National Park Fees", IFERROR(VLOOKUP(A56,Setting!$E$39:$G$355,3,FALSE),""),""))</f>
        <v>2</v>
      </c>
      <c r="F56" s="3">
        <v>7760</v>
      </c>
      <c r="M56" s="46" t="str">
        <f t="shared" si="1"/>
        <v/>
      </c>
    </row>
    <row r="57" spans="1:13" ht="24.95" customHeight="1" x14ac:dyDescent="0.3">
      <c r="A57" s="13" t="s">
        <v>20</v>
      </c>
      <c r="B57" s="17" t="s">
        <v>158</v>
      </c>
      <c r="C57" s="16">
        <v>45673</v>
      </c>
      <c r="D57" s="16">
        <v>45688</v>
      </c>
      <c r="E57" s="20" t="str">
        <f>IF(A57="","",COUNTIFS($A$2:A57,A57,$B$2:B57,B57)&amp; IF(B57="National Park Fees", IFERROR(VLOOKUP(A57,Setting!$E$39:$G$355,3,FALSE),""),""))</f>
        <v>2</v>
      </c>
      <c r="F57" s="3">
        <v>52835</v>
      </c>
      <c r="M57" s="46" t="str">
        <f t="shared" si="1"/>
        <v/>
      </c>
    </row>
    <row r="58" spans="1:13" ht="24.95" customHeight="1" x14ac:dyDescent="0.3">
      <c r="A58" s="13" t="s">
        <v>20</v>
      </c>
      <c r="B58" s="17" t="s">
        <v>139</v>
      </c>
      <c r="C58" s="16">
        <v>45673</v>
      </c>
      <c r="D58" s="16">
        <v>45688</v>
      </c>
      <c r="E58" s="20" t="str">
        <f>IF(A58="","",COUNTIFS($A$2:A58,A58,$B$2:B58,B58)&amp; IF(B58="National Park Fees", IFERROR(VLOOKUP(A58,Setting!$E$39:$G$355,3,FALSE),""),""))</f>
        <v>3</v>
      </c>
      <c r="G58" s="3">
        <v>47</v>
      </c>
      <c r="L58" s="67"/>
      <c r="M58" s="46" t="str">
        <f t="shared" si="1"/>
        <v/>
      </c>
    </row>
    <row r="59" spans="1:13" ht="24.95" customHeight="1" x14ac:dyDescent="0.3">
      <c r="A59" s="13" t="s">
        <v>20</v>
      </c>
      <c r="B59" s="17" t="s">
        <v>139</v>
      </c>
      <c r="C59" s="16">
        <v>45673</v>
      </c>
      <c r="D59" s="16">
        <v>45688</v>
      </c>
      <c r="E59" s="20" t="str">
        <f>IF(A59="","",COUNTIFS($A$2:A59,A59,$B$2:B59,B59)&amp; IF(B59="National Park Fees", IFERROR(VLOOKUP(A59,Setting!$E$39:$G$355,3,FALSE),""),""))</f>
        <v>4</v>
      </c>
      <c r="G59" s="3">
        <v>66</v>
      </c>
      <c r="I59" s="68"/>
      <c r="M59" s="46" t="str">
        <f t="shared" si="1"/>
        <v/>
      </c>
    </row>
    <row r="60" spans="1:13" ht="24.95" customHeight="1" x14ac:dyDescent="0.3">
      <c r="A60" s="13" t="s">
        <v>9</v>
      </c>
      <c r="B60" s="17" t="s">
        <v>31</v>
      </c>
      <c r="C60" s="16">
        <v>45673</v>
      </c>
      <c r="D60" s="16">
        <v>45688</v>
      </c>
      <c r="E60" s="20" t="str">
        <f>IF(A60="","",COUNTIFS($A$2:A60,A60,$B$2:B60,B60)&amp; IF(B60="National Park Fees", IFERROR(VLOOKUP(A60,Setting!$E$39:$G$355,3,FALSE),""),""))</f>
        <v>2</v>
      </c>
      <c r="F60" s="3">
        <v>2686.2</v>
      </c>
      <c r="M60" s="46" t="str">
        <f t="shared" si="1"/>
        <v/>
      </c>
    </row>
    <row r="61" spans="1:13" ht="24.95" customHeight="1" x14ac:dyDescent="0.3">
      <c r="A61" s="13" t="s">
        <v>9</v>
      </c>
      <c r="B61" s="17" t="s">
        <v>32</v>
      </c>
      <c r="C61" s="16">
        <v>45673</v>
      </c>
      <c r="D61" s="16">
        <v>45688</v>
      </c>
      <c r="E61" s="20" t="str">
        <f>IF(A61="","",COUNTIFS($A$2:A61,A61,$B$2:B61,B61)&amp; IF(B61="National Park Fees", IFERROR(VLOOKUP(A61,Setting!$E$39:$G$355,3,FALSE),""),""))</f>
        <v>2F</v>
      </c>
      <c r="G61" s="3">
        <v>10</v>
      </c>
      <c r="M61" s="46" t="str">
        <f t="shared" si="1"/>
        <v/>
      </c>
    </row>
    <row r="62" spans="1:13" ht="24.95" customHeight="1" x14ac:dyDescent="0.3">
      <c r="A62" s="13" t="s">
        <v>145</v>
      </c>
      <c r="B62" s="17" t="s">
        <v>31</v>
      </c>
      <c r="C62" s="16">
        <v>45673</v>
      </c>
      <c r="D62" s="16">
        <v>45688</v>
      </c>
      <c r="E62" s="20" t="str">
        <f>IF(A62="","",COUNTIFS($A$2:A62,A62,$B$2:B62,B62)&amp; IF(B62="National Park Fees", IFERROR(VLOOKUP(A62,Setting!$E$39:$G$355,3,FALSE),""),""))</f>
        <v>3</v>
      </c>
      <c r="G62" s="3">
        <v>68</v>
      </c>
      <c r="M62" s="46" t="str">
        <f t="shared" si="1"/>
        <v/>
      </c>
    </row>
    <row r="63" spans="1:13" ht="24.95" customHeight="1" x14ac:dyDescent="0.3">
      <c r="A63" s="13" t="s">
        <v>179</v>
      </c>
      <c r="B63" s="17" t="s">
        <v>31</v>
      </c>
      <c r="C63" s="16">
        <v>45673</v>
      </c>
      <c r="D63" s="16">
        <v>45688</v>
      </c>
      <c r="E63" s="20" t="str">
        <f>IF(A63="","",COUNTIFS($A$2:A63,A63,$B$2:B63,B63)&amp; IF(B63="National Park Fees", IFERROR(VLOOKUP(A63,Setting!$E$39:$G$355,3,FALSE),""),""))</f>
        <v>2</v>
      </c>
      <c r="G63" s="3">
        <v>370.5</v>
      </c>
      <c r="M63" s="46" t="str">
        <f t="shared" si="1"/>
        <v/>
      </c>
    </row>
    <row r="64" spans="1:13" ht="24.95" customHeight="1" x14ac:dyDescent="0.3">
      <c r="A64" s="13" t="s">
        <v>126</v>
      </c>
      <c r="B64" s="17" t="s">
        <v>31</v>
      </c>
      <c r="C64" s="16">
        <v>45673</v>
      </c>
      <c r="D64" s="16">
        <v>45688</v>
      </c>
      <c r="E64" s="20" t="str">
        <f>IF(A64="","",COUNTIFS($A$2:A64,A64,$B$2:B64,B64)&amp; IF(B64="National Park Fees", IFERROR(VLOOKUP(A64,Setting!$E$39:$G$355,3,FALSE),""),""))</f>
        <v>1</v>
      </c>
      <c r="F64" s="3">
        <v>900</v>
      </c>
      <c r="M64" s="46" t="str">
        <f t="shared" si="1"/>
        <v/>
      </c>
    </row>
    <row r="65" spans="1:13" ht="24.95" customHeight="1" x14ac:dyDescent="0.3">
      <c r="A65" s="13" t="s">
        <v>16</v>
      </c>
      <c r="B65" s="17" t="s">
        <v>31</v>
      </c>
      <c r="C65" s="16">
        <v>45673</v>
      </c>
      <c r="D65" s="16">
        <v>45688</v>
      </c>
      <c r="E65" s="20" t="str">
        <f>IF(A65="","",COUNTIFS($A$2:A65,A65,$B$2:B65,B65)&amp; IF(B65="National Park Fees", IFERROR(VLOOKUP(A65,Setting!$E$39:$G$355,3,FALSE),""),""))</f>
        <v>2</v>
      </c>
      <c r="G65" s="3">
        <v>230.56</v>
      </c>
      <c r="M65" s="46" t="str">
        <f t="shared" si="1"/>
        <v/>
      </c>
    </row>
    <row r="66" spans="1:13" ht="24.95" customHeight="1" x14ac:dyDescent="0.3">
      <c r="A66" s="13" t="s">
        <v>13</v>
      </c>
      <c r="B66" s="17" t="s">
        <v>31</v>
      </c>
      <c r="C66" s="16">
        <v>45673</v>
      </c>
      <c r="D66" s="16">
        <v>45688</v>
      </c>
      <c r="E66" s="20" t="str">
        <f>IF(A66="","",COUNTIFS($A$2:A66,A66,$B$2:B66,B66)&amp; IF(B66="National Park Fees", IFERROR(VLOOKUP(A66,Setting!$E$39:$G$355,3,FALSE),""),""))</f>
        <v>3</v>
      </c>
      <c r="F66" s="3">
        <v>94350</v>
      </c>
      <c r="M66" s="46" t="str">
        <f t="shared" si="1"/>
        <v/>
      </c>
    </row>
    <row r="67" spans="1:13" ht="24.95" customHeight="1" x14ac:dyDescent="0.3">
      <c r="A67" s="13" t="s">
        <v>13</v>
      </c>
      <c r="B67" s="17" t="s">
        <v>32</v>
      </c>
      <c r="C67" s="16">
        <v>45673</v>
      </c>
      <c r="D67" s="16">
        <v>45688</v>
      </c>
      <c r="E67" s="20" t="str">
        <f>IF(A67="","",COUNTIFS($A$2:A67,A67,$B$2:B67,B67)&amp; IF(B67="National Park Fees", IFERROR(VLOOKUP(A67,Setting!$E$39:$G$355,3,FALSE),""),""))</f>
        <v>3</v>
      </c>
      <c r="G67" s="3">
        <v>555</v>
      </c>
      <c r="M67" s="46" t="str">
        <f t="shared" si="1"/>
        <v/>
      </c>
    </row>
    <row r="68" spans="1:13" ht="24.95" customHeight="1" x14ac:dyDescent="0.3">
      <c r="A68" s="13" t="s">
        <v>13</v>
      </c>
      <c r="B68" s="17" t="s">
        <v>31</v>
      </c>
      <c r="C68" s="16">
        <v>45673</v>
      </c>
      <c r="D68" s="16">
        <v>45688</v>
      </c>
      <c r="E68" s="20" t="str">
        <f>IF(A68="","",COUNTIFS($A$2:A68,A68,$B$2:B68,B68)&amp; IF(B68="National Park Fees", IFERROR(VLOOKUP(A68,Setting!$E$39:$G$355,3,FALSE),""),""))</f>
        <v>4</v>
      </c>
      <c r="F68" s="3">
        <v>27380</v>
      </c>
      <c r="M68" s="46" t="str">
        <f t="shared" si="1"/>
        <v/>
      </c>
    </row>
    <row r="69" spans="1:13" ht="24.95" customHeight="1" x14ac:dyDescent="0.3">
      <c r="A69" s="13" t="s">
        <v>13</v>
      </c>
      <c r="B69" s="17" t="s">
        <v>32</v>
      </c>
      <c r="C69" s="16">
        <v>45673</v>
      </c>
      <c r="D69" s="16">
        <v>45688</v>
      </c>
      <c r="E69" s="20" t="str">
        <f>IF(A69="","",COUNTIFS($A$2:A69,A69,$B$2:B69,B69)&amp; IF(B69="National Park Fees", IFERROR(VLOOKUP(A69,Setting!$E$39:$G$355,3,FALSE),""),""))</f>
        <v>4</v>
      </c>
      <c r="G69" s="3">
        <v>260</v>
      </c>
      <c r="M69" s="46" t="str">
        <f t="shared" si="1"/>
        <v/>
      </c>
    </row>
    <row r="70" spans="1:13" ht="24.95" customHeight="1" x14ac:dyDescent="0.3">
      <c r="A70" s="13" t="s">
        <v>13</v>
      </c>
      <c r="B70" s="17" t="s">
        <v>107</v>
      </c>
      <c r="C70" s="16">
        <v>45673</v>
      </c>
      <c r="D70" s="16">
        <v>45688</v>
      </c>
      <c r="E70" s="20" t="str">
        <f>IF(A70="","",COUNTIFS($A$2:A70,A70,$B$2:B70,B70)&amp; IF(B70="National Park Fees", IFERROR(VLOOKUP(A70,Setting!$E$39:$G$355,3,FALSE),""),""))</f>
        <v>1</v>
      </c>
      <c r="F70" s="3">
        <v>1000</v>
      </c>
      <c r="M70" s="46" t="str">
        <f t="shared" si="1"/>
        <v/>
      </c>
    </row>
    <row r="71" spans="1:13" ht="24.95" customHeight="1" x14ac:dyDescent="0.3">
      <c r="A71" s="13" t="s">
        <v>13</v>
      </c>
      <c r="B71" s="17" t="s">
        <v>31</v>
      </c>
      <c r="C71" s="16">
        <v>45673</v>
      </c>
      <c r="D71" s="16">
        <v>45688</v>
      </c>
      <c r="E71" s="20" t="str">
        <f>IF(A71="","",COUNTIFS($A$2:A71,A71,$B$2:B71,B71)&amp; IF(B71="National Park Fees", IFERROR(VLOOKUP(A71,Setting!$E$39:$G$355,3,FALSE),""),""))</f>
        <v>5</v>
      </c>
      <c r="F71" s="3">
        <v>18000</v>
      </c>
      <c r="M71" s="46" t="str">
        <f t="shared" si="1"/>
        <v/>
      </c>
    </row>
    <row r="72" spans="1:13" ht="24.95" customHeight="1" x14ac:dyDescent="0.3">
      <c r="A72" s="13" t="s">
        <v>13</v>
      </c>
      <c r="B72" s="17" t="s">
        <v>32</v>
      </c>
      <c r="C72" s="16">
        <v>45673</v>
      </c>
      <c r="D72" s="16">
        <v>45688</v>
      </c>
      <c r="E72" s="20" t="str">
        <f>IF(A72="","",COUNTIFS($A$2:A72,A72,$B$2:B72,B72)&amp; IF(B72="National Park Fees", IFERROR(VLOOKUP(A72,Setting!$E$39:$G$355,3,FALSE),""),""))</f>
        <v>5</v>
      </c>
      <c r="G72" s="3">
        <v>27.5</v>
      </c>
      <c r="M72" s="46" t="str">
        <f t="shared" si="1"/>
        <v/>
      </c>
    </row>
    <row r="73" spans="1:13" ht="24.95" customHeight="1" x14ac:dyDescent="0.3">
      <c r="A73" s="13" t="s">
        <v>14</v>
      </c>
      <c r="B73" s="17" t="s">
        <v>31</v>
      </c>
      <c r="C73" s="16">
        <v>45673</v>
      </c>
      <c r="D73" s="16">
        <v>45688</v>
      </c>
      <c r="E73" s="20" t="str">
        <f>IF(A73="","",COUNTIFS($A$2:A73,A73,$B$2:B73,B73)&amp; IF(B73="National Park Fees", IFERROR(VLOOKUP(A73,Setting!$E$39:$G$355,3,FALSE),""),""))</f>
        <v>5</v>
      </c>
      <c r="F73" s="3">
        <v>7659</v>
      </c>
      <c r="H73" s="66"/>
      <c r="M73" s="46" t="str">
        <f t="shared" si="1"/>
        <v/>
      </c>
    </row>
    <row r="74" spans="1:13" ht="24.95" customHeight="1" x14ac:dyDescent="0.3">
      <c r="A74" s="13" t="s">
        <v>14</v>
      </c>
      <c r="B74" s="17" t="s">
        <v>31</v>
      </c>
      <c r="C74" s="16">
        <v>45673</v>
      </c>
      <c r="D74" s="16">
        <v>45688</v>
      </c>
      <c r="E74" s="20" t="str">
        <f>IF(A74="","",COUNTIFS($A$2:A74,A74,$B$2:B74,B74)&amp; IF(B74="National Park Fees", IFERROR(VLOOKUP(A74,Setting!$E$39:$G$355,3,FALSE),""),""))</f>
        <v>6</v>
      </c>
      <c r="F74" s="3">
        <v>8400</v>
      </c>
      <c r="M74" s="46" t="str">
        <f t="shared" si="1"/>
        <v/>
      </c>
    </row>
    <row r="75" spans="1:13" ht="24.95" customHeight="1" x14ac:dyDescent="0.3">
      <c r="A75" s="13" t="s">
        <v>18</v>
      </c>
      <c r="B75" s="17" t="s">
        <v>31</v>
      </c>
      <c r="C75" s="16">
        <v>45673</v>
      </c>
      <c r="D75" s="16">
        <v>45688</v>
      </c>
      <c r="E75" s="20" t="str">
        <f>IF(A75="","",COUNTIFS($A$2:A75,A75,$B$2:B75,B75)&amp; IF(B75="National Park Fees", IFERROR(VLOOKUP(A75,Setting!$E$39:$G$355,3,FALSE),""),""))</f>
        <v>3</v>
      </c>
      <c r="G75" s="3">
        <v>22.5</v>
      </c>
      <c r="M75" s="46" t="str">
        <f t="shared" si="1"/>
        <v/>
      </c>
    </row>
    <row r="76" spans="1:13" ht="24.95" customHeight="1" x14ac:dyDescent="0.3">
      <c r="A76" s="13" t="s">
        <v>171</v>
      </c>
      <c r="B76" s="17" t="s">
        <v>31</v>
      </c>
      <c r="C76" s="16">
        <v>45673</v>
      </c>
      <c r="D76" s="16">
        <v>45688</v>
      </c>
      <c r="E76" s="20" t="str">
        <f>IF(A76="","",COUNTIFS($A$2:A76,A76,$B$2:B76,B76)&amp; IF(B76="National Park Fees", IFERROR(VLOOKUP(A76,Setting!$E$39:$G$355,3,FALSE),""),""))</f>
        <v>2</v>
      </c>
      <c r="F76" s="3">
        <v>14152.5</v>
      </c>
      <c r="M76" s="46" t="str">
        <f t="shared" si="1"/>
        <v/>
      </c>
    </row>
    <row r="77" spans="1:13" ht="24.95" customHeight="1" x14ac:dyDescent="0.3">
      <c r="A77" s="13" t="s">
        <v>171</v>
      </c>
      <c r="B77" s="17" t="s">
        <v>32</v>
      </c>
      <c r="C77" s="16">
        <v>45673</v>
      </c>
      <c r="D77" s="16">
        <v>45688</v>
      </c>
      <c r="E77" s="20" t="str">
        <f>IF(A77="","",COUNTIFS($A$2:A77,A77,$B$2:B77,B77)&amp; IF(B77="National Park Fees", IFERROR(VLOOKUP(A77,Setting!$E$39:$G$355,3,FALSE),""),""))</f>
        <v>2D</v>
      </c>
      <c r="G77" s="3">
        <v>92.5</v>
      </c>
      <c r="M77" s="46" t="str">
        <f t="shared" si="1"/>
        <v/>
      </c>
    </row>
    <row r="78" spans="1:13" ht="24.95" customHeight="1" x14ac:dyDescent="0.3">
      <c r="A78" s="13" t="s">
        <v>81</v>
      </c>
      <c r="B78" s="17" t="s">
        <v>31</v>
      </c>
      <c r="C78" s="16">
        <v>45673</v>
      </c>
      <c r="D78" s="16">
        <v>45688</v>
      </c>
      <c r="E78" s="20" t="str">
        <f>IF(A78="","",COUNTIFS($A$2:A78,A78,$B$2:B78,B78)&amp; IF(B78="National Park Fees", IFERROR(VLOOKUP(A78,Setting!$E$39:$G$355,3,FALSE),""),""))</f>
        <v>2</v>
      </c>
      <c r="F78" s="3">
        <v>6281.4</v>
      </c>
      <c r="M78" s="46" t="str">
        <f t="shared" si="1"/>
        <v/>
      </c>
    </row>
    <row r="79" spans="1:13" ht="24.95" customHeight="1" x14ac:dyDescent="0.3">
      <c r="A79" s="13" t="s">
        <v>73</v>
      </c>
      <c r="B79" s="17" t="s">
        <v>31</v>
      </c>
      <c r="C79" s="16">
        <v>45673</v>
      </c>
      <c r="D79" s="16">
        <v>45688</v>
      </c>
      <c r="E79" s="20" t="str">
        <f>IF(A79="","",COUNTIFS($A$2:A79,A79,$B$2:B79,B79)&amp; IF(B79="National Park Fees", IFERROR(VLOOKUP(A79,Setting!$E$39:$G$355,3,FALSE),""),""))</f>
        <v>2</v>
      </c>
      <c r="F79" s="3">
        <v>6380</v>
      </c>
      <c r="M79" s="46" t="str">
        <f t="shared" ref="M79:M142" si="2">IF(AND($F79="",$G79="",$A79&lt;&gt;""),"Mistake","")</f>
        <v/>
      </c>
    </row>
    <row r="80" spans="1:13" ht="24.95" customHeight="1" x14ac:dyDescent="0.3">
      <c r="A80" s="13" t="s">
        <v>73</v>
      </c>
      <c r="B80" s="17" t="s">
        <v>32</v>
      </c>
      <c r="C80" s="16">
        <v>45673</v>
      </c>
      <c r="D80" s="16">
        <v>45688</v>
      </c>
      <c r="E80" s="20" t="str">
        <f>IF(A80="","",COUNTIFS($A$2:A80,A80,$B$2:B80,B80)&amp; IF(B80="National Park Fees", IFERROR(VLOOKUP(A80,Setting!$E$39:$G$355,3,FALSE),""),""))</f>
        <v>2H</v>
      </c>
      <c r="G80" s="3">
        <v>25</v>
      </c>
      <c r="M80" s="46" t="str">
        <f t="shared" si="2"/>
        <v/>
      </c>
    </row>
    <row r="81" spans="1:13" ht="24.95" customHeight="1" x14ac:dyDescent="0.3">
      <c r="A81" s="13" t="s">
        <v>19</v>
      </c>
      <c r="B81" s="17" t="s">
        <v>31</v>
      </c>
      <c r="C81" s="16">
        <v>45673</v>
      </c>
      <c r="D81" s="16">
        <v>45688</v>
      </c>
      <c r="E81" s="20" t="str">
        <f>IF(A81="","",COUNTIFS($A$2:A81,A81,$B$2:B81,B81)&amp; IF(B81="National Park Fees", IFERROR(VLOOKUP(A81,Setting!$E$39:$G$355,3,FALSE),""),""))</f>
        <v>4</v>
      </c>
      <c r="G81" s="3">
        <v>46.62</v>
      </c>
      <c r="M81" s="46" t="str">
        <f t="shared" si="2"/>
        <v/>
      </c>
    </row>
    <row r="82" spans="1:13" ht="24.95" customHeight="1" x14ac:dyDescent="0.3">
      <c r="A82" s="13" t="s">
        <v>19</v>
      </c>
      <c r="B82" s="17" t="s">
        <v>31</v>
      </c>
      <c r="C82" s="16">
        <v>45673</v>
      </c>
      <c r="D82" s="16">
        <v>45688</v>
      </c>
      <c r="E82" s="20" t="str">
        <f>IF(A82="","",COUNTIFS($A$2:A82,A82,$B$2:B82,B82)&amp; IF(B82="National Park Fees", IFERROR(VLOOKUP(A82,Setting!$E$39:$G$355,3,FALSE),""),""))</f>
        <v>5</v>
      </c>
      <c r="G82" s="3">
        <v>543</v>
      </c>
      <c r="M82" s="46" t="str">
        <f t="shared" si="2"/>
        <v/>
      </c>
    </row>
    <row r="83" spans="1:13" ht="24.95" customHeight="1" x14ac:dyDescent="0.3">
      <c r="A83" s="13" t="s">
        <v>19</v>
      </c>
      <c r="B83" s="17" t="s">
        <v>32</v>
      </c>
      <c r="C83" s="16">
        <v>45673</v>
      </c>
      <c r="D83" s="16">
        <v>45688</v>
      </c>
      <c r="E83" s="20" t="str">
        <f>IF(A83="","",COUNTIFS($A$2:A83,A83,$B$2:B83,B83)&amp; IF(B83="National Park Fees", IFERROR(VLOOKUP(A83,Setting!$E$39:$G$355,3,FALSE),""),""))</f>
        <v>4</v>
      </c>
      <c r="G83" s="3">
        <v>60</v>
      </c>
      <c r="M83" s="46" t="str">
        <f t="shared" si="2"/>
        <v/>
      </c>
    </row>
    <row r="84" spans="1:13" ht="24.95" customHeight="1" x14ac:dyDescent="0.3">
      <c r="A84" s="13" t="s">
        <v>19</v>
      </c>
      <c r="B84" s="17" t="s">
        <v>31</v>
      </c>
      <c r="C84" s="16">
        <v>45673</v>
      </c>
      <c r="D84" s="16">
        <v>45688</v>
      </c>
      <c r="E84" s="20" t="str">
        <f>IF(A84="","",COUNTIFS($A$2:A84,A84,$B$2:B84,B84)&amp; IF(B84="National Park Fees", IFERROR(VLOOKUP(A84,Setting!$E$39:$G$355,3,FALSE),""),""))</f>
        <v>6</v>
      </c>
      <c r="G84" s="3">
        <v>424</v>
      </c>
      <c r="M84" s="46" t="str">
        <f t="shared" si="2"/>
        <v/>
      </c>
    </row>
    <row r="85" spans="1:13" ht="24.95" customHeight="1" x14ac:dyDescent="0.3">
      <c r="A85" s="13" t="s">
        <v>19</v>
      </c>
      <c r="B85" s="17" t="s">
        <v>32</v>
      </c>
      <c r="C85" s="16">
        <v>45673</v>
      </c>
      <c r="D85" s="16">
        <v>45688</v>
      </c>
      <c r="E85" s="20" t="str">
        <f>IF(A85="","",COUNTIFS($A$2:A85,A85,$B$2:B85,B85)&amp; IF(B85="National Park Fees", IFERROR(VLOOKUP(A85,Setting!$E$39:$G$355,3,FALSE),""),""))</f>
        <v>5</v>
      </c>
      <c r="G85" s="3">
        <v>50</v>
      </c>
      <c r="M85" s="46" t="str">
        <f t="shared" si="2"/>
        <v/>
      </c>
    </row>
    <row r="86" spans="1:13" ht="24.95" customHeight="1" x14ac:dyDescent="0.3">
      <c r="A86" s="13" t="s">
        <v>102</v>
      </c>
      <c r="B86" s="17" t="s">
        <v>30</v>
      </c>
      <c r="C86" s="16">
        <v>45673</v>
      </c>
      <c r="D86" s="16">
        <v>45688</v>
      </c>
      <c r="E86" s="20" t="str">
        <f>IF(A86="","",COUNTIFS($A$2:A86,A86,$B$2:B86,B86)&amp; IF(B86="National Park Fees", IFERROR(VLOOKUP(A86,Setting!$E$39:$G$355,3,FALSE),""),""))</f>
        <v>3</v>
      </c>
      <c r="F86" s="3">
        <f>153691.71+15534</f>
        <v>169225.71</v>
      </c>
      <c r="M86" s="46" t="str">
        <f t="shared" si="2"/>
        <v/>
      </c>
    </row>
    <row r="87" spans="1:13" ht="24.95" customHeight="1" x14ac:dyDescent="0.3">
      <c r="A87" s="13" t="s">
        <v>102</v>
      </c>
      <c r="B87" s="17" t="s">
        <v>29</v>
      </c>
      <c r="C87" s="16">
        <v>45673</v>
      </c>
      <c r="D87" s="16">
        <v>45688</v>
      </c>
      <c r="E87" s="20" t="str">
        <f>IF(A87="","",COUNTIFS($A$2:A87,A87,$B$2:B87,B87)&amp; IF(B87="National Park Fees", IFERROR(VLOOKUP(A87,Setting!$E$39:$G$355,3,FALSE),""),""))</f>
        <v>3</v>
      </c>
      <c r="F87" s="3">
        <f>277659.84+24770</f>
        <v>302429.84000000003</v>
      </c>
      <c r="M87" s="46" t="str">
        <f t="shared" si="2"/>
        <v/>
      </c>
    </row>
    <row r="88" spans="1:13" ht="24.95" customHeight="1" x14ac:dyDescent="0.3">
      <c r="A88" s="13" t="s">
        <v>102</v>
      </c>
      <c r="B88" s="17" t="s">
        <v>155</v>
      </c>
      <c r="C88" s="16">
        <v>45673</v>
      </c>
      <c r="D88" s="16">
        <v>45688</v>
      </c>
      <c r="E88" s="20" t="str">
        <f>IF(A88="","",COUNTIFS($A$2:A88,A88,$B$2:B88,B88)&amp; IF(B88="National Park Fees", IFERROR(VLOOKUP(A88,Setting!$E$39:$G$355,3,FALSE),""),""))</f>
        <v>2</v>
      </c>
      <c r="F88" s="3">
        <f>72526.29+8320</f>
        <v>80846.289999999994</v>
      </c>
      <c r="M88" s="46" t="str">
        <f t="shared" si="2"/>
        <v/>
      </c>
    </row>
    <row r="89" spans="1:13" ht="24.95" customHeight="1" x14ac:dyDescent="0.3">
      <c r="A89" s="13" t="s">
        <v>129</v>
      </c>
      <c r="B89" s="17" t="s">
        <v>31</v>
      </c>
      <c r="C89" s="16">
        <v>45673</v>
      </c>
      <c r="D89" s="16">
        <v>45688</v>
      </c>
      <c r="E89" s="20" t="str">
        <f>IF(A89="","",COUNTIFS($A$2:A89,A89,$B$2:B89,B89)&amp; IF(B89="National Park Fees", IFERROR(VLOOKUP(A89,Setting!$E$39:$G$355,3,FALSE),""),""))</f>
        <v>1</v>
      </c>
      <c r="G89" s="3">
        <v>362.5</v>
      </c>
      <c r="M89" s="46" t="str">
        <f t="shared" si="2"/>
        <v/>
      </c>
    </row>
    <row r="90" spans="1:13" ht="24.95" customHeight="1" x14ac:dyDescent="0.3">
      <c r="A90" s="13" t="s">
        <v>88</v>
      </c>
      <c r="B90" s="17" t="s">
        <v>31</v>
      </c>
      <c r="C90" s="16">
        <v>45673</v>
      </c>
      <c r="D90" s="16">
        <v>45688</v>
      </c>
      <c r="E90" s="20" t="str">
        <f>IF(A90="","",COUNTIFS($A$2:A90,A90,$B$2:B90,B90)&amp; IF(B90="National Park Fees", IFERROR(VLOOKUP(A90,Setting!$E$39:$G$355,3,FALSE),""),""))</f>
        <v>2</v>
      </c>
      <c r="G90" s="3">
        <v>58</v>
      </c>
      <c r="M90" s="46" t="str">
        <f t="shared" si="2"/>
        <v/>
      </c>
    </row>
    <row r="91" spans="1:13" ht="24.95" customHeight="1" x14ac:dyDescent="0.3">
      <c r="A91" s="13" t="s">
        <v>163</v>
      </c>
      <c r="B91" s="17" t="s">
        <v>31</v>
      </c>
      <c r="C91" s="16">
        <v>45673</v>
      </c>
      <c r="D91" s="16">
        <v>45688</v>
      </c>
      <c r="E91" s="20" t="str">
        <f>IF(A91="","",COUNTIFS($A$2:A91,A91,$B$2:B91,B91)&amp; IF(B91="National Park Fees", IFERROR(VLOOKUP(A91,Setting!$E$39:$G$355,3,FALSE),""),""))</f>
        <v>1</v>
      </c>
      <c r="G91" s="3">
        <v>50</v>
      </c>
      <c r="M91" s="46" t="str">
        <f t="shared" si="2"/>
        <v/>
      </c>
    </row>
    <row r="92" spans="1:13" ht="24.95" customHeight="1" thickBot="1" x14ac:dyDescent="0.35">
      <c r="A92" s="13" t="s">
        <v>163</v>
      </c>
      <c r="B92" s="17" t="s">
        <v>31</v>
      </c>
      <c r="C92" s="16">
        <v>45673</v>
      </c>
      <c r="D92" s="16">
        <v>45688</v>
      </c>
      <c r="E92" s="20" t="str">
        <f>IF(A92="","",COUNTIFS($A$2:A92,A92,$B$2:B92,B92)&amp; IF(B92="National Park Fees", IFERROR(VLOOKUP(A92,Setting!$E$39:$G$355,3,FALSE),""),""))</f>
        <v>2</v>
      </c>
      <c r="G92" s="3">
        <v>55</v>
      </c>
      <c r="M92" s="46" t="str">
        <f t="shared" si="2"/>
        <v/>
      </c>
    </row>
    <row r="93" spans="1:13" ht="24.95" customHeight="1" thickTop="1" thickBot="1" x14ac:dyDescent="0.35">
      <c r="A93" s="60"/>
      <c r="B93" s="61"/>
      <c r="C93" s="73" t="s">
        <v>182</v>
      </c>
      <c r="D93" s="73"/>
      <c r="E93" s="74"/>
      <c r="F93" s="62">
        <f>SUM(F2:F92)</f>
        <v>3019354.84</v>
      </c>
      <c r="G93" s="62">
        <f>SUM(G2:G92)</f>
        <v>9239.24</v>
      </c>
      <c r="H93" s="63"/>
      <c r="I93" s="63"/>
      <c r="M93" s="46" t="str">
        <f t="shared" si="2"/>
        <v/>
      </c>
    </row>
    <row r="94" spans="1:13" ht="24.95" customHeight="1" thickTop="1" x14ac:dyDescent="0.3">
      <c r="C94" s="16"/>
      <c r="D94" s="16"/>
      <c r="E94" s="20" t="str">
        <f>IF(A94="","",COUNTIFS($A$2:A94,A94,$B$2:B94,B94)&amp; IF(B94="National Park Fees", IFERROR(VLOOKUP(A94,Setting!$E$39:$G$355,3,FALSE),""),""))</f>
        <v/>
      </c>
      <c r="M94" s="46" t="str">
        <f t="shared" si="2"/>
        <v/>
      </c>
    </row>
    <row r="95" spans="1:13" ht="24.95" customHeight="1" x14ac:dyDescent="0.3">
      <c r="C95" s="16"/>
      <c r="D95" s="16"/>
      <c r="E95" s="20" t="str">
        <f>IF(A95="","",COUNTIFS($A$2:A95,A95,$B$2:B95,B95)&amp; IF(B95="National Park Fees", IFERROR(VLOOKUP(A95,Setting!$E$39:$G$355,3,FALSE),""),""))</f>
        <v/>
      </c>
      <c r="M95" s="46" t="str">
        <f t="shared" si="2"/>
        <v/>
      </c>
    </row>
    <row r="96" spans="1:13" ht="24.95" customHeight="1" x14ac:dyDescent="0.3">
      <c r="C96" s="16"/>
      <c r="D96" s="16"/>
      <c r="E96" s="20" t="str">
        <f>IF(A96="","",COUNTIFS($A$2:A96,A96,$B$2:B96,B96)&amp; IF(B96="National Park Fees", IFERROR(VLOOKUP(A96,Setting!$E$39:$G$355,3,FALSE),""),""))</f>
        <v/>
      </c>
      <c r="M96" s="46" t="str">
        <f t="shared" si="2"/>
        <v/>
      </c>
    </row>
    <row r="97" spans="3:13" ht="24.95" customHeight="1" x14ac:dyDescent="0.3">
      <c r="C97" s="16"/>
      <c r="D97" s="16"/>
      <c r="E97" s="20" t="str">
        <f>IF(A97="","",COUNTIFS($A$2:A97,A97,$B$2:B97,B97)&amp; IF(B97="National Park Fees", IFERROR(VLOOKUP(A97,Setting!$E$39:$G$355,3,FALSE),""),""))</f>
        <v/>
      </c>
      <c r="M97" s="46" t="str">
        <f t="shared" si="2"/>
        <v/>
      </c>
    </row>
    <row r="98" spans="3:13" ht="24.95" customHeight="1" x14ac:dyDescent="0.3">
      <c r="E98" s="20" t="str">
        <f>IF(A98="","",COUNTIFS($A$2:A98,A98,$B$2:B98,B98)&amp; IF(B98="National Park Fees", IFERROR(VLOOKUP(A98,Setting!$E$39:$G$355,3,FALSE),""),""))</f>
        <v/>
      </c>
      <c r="M98" s="46" t="str">
        <f t="shared" si="2"/>
        <v/>
      </c>
    </row>
    <row r="99" spans="3:13" ht="24.95" customHeight="1" x14ac:dyDescent="0.3">
      <c r="E99" s="20" t="str">
        <f>IF(A99="","",COUNTIFS($A$2:A99,A99,$B$2:B99,B99)&amp; IF(B99="National Park Fees", IFERROR(VLOOKUP(A99,Setting!$E$39:$G$355,3,FALSE),""),""))</f>
        <v/>
      </c>
      <c r="M99" s="46" t="str">
        <f t="shared" si="2"/>
        <v/>
      </c>
    </row>
    <row r="100" spans="3:13" ht="24.95" customHeight="1" x14ac:dyDescent="0.3">
      <c r="E100" s="20" t="str">
        <f>IF(A100="","",COUNTIFS($A$2:A100,A100,$B$2:B100,B100)&amp; IF(B100="National Park Fees", IFERROR(VLOOKUP(A100,Setting!$E$39:$G$355,3,FALSE),""),""))</f>
        <v/>
      </c>
      <c r="M100" s="46" t="str">
        <f t="shared" si="2"/>
        <v/>
      </c>
    </row>
    <row r="101" spans="3:13" ht="24.95" customHeight="1" x14ac:dyDescent="0.3">
      <c r="E101" s="20" t="str">
        <f>IF(A101="","",COUNTIFS($A$2:A101,A101,$B$2:B101,B101)&amp; IF(B101="National Park Fees", IFERROR(VLOOKUP(A101,Setting!$E$39:$G$355,3,FALSE),""),""))</f>
        <v/>
      </c>
      <c r="M101" s="46" t="str">
        <f t="shared" si="2"/>
        <v/>
      </c>
    </row>
    <row r="102" spans="3:13" ht="24.95" customHeight="1" x14ac:dyDescent="0.3">
      <c r="E102" s="20" t="str">
        <f>IF(A102="","",COUNTIFS($A$2:A102,A102,$B$2:B102,B102)&amp; IF(B102="National Park Fees", IFERROR(VLOOKUP(A102,Setting!$E$39:$G$355,3,FALSE),""),""))</f>
        <v/>
      </c>
      <c r="M102" s="46" t="str">
        <f t="shared" si="2"/>
        <v/>
      </c>
    </row>
    <row r="103" spans="3:13" ht="24.95" customHeight="1" x14ac:dyDescent="0.3">
      <c r="E103" s="20" t="str">
        <f>IF(A103="","",COUNTIFS($A$2:A103,A103,$B$2:B103,B103)&amp; IF(B103="National Park Fees", IFERROR(VLOOKUP(A103,Setting!$E$39:$G$355,3,FALSE),""),""))</f>
        <v/>
      </c>
      <c r="M103" s="46" t="str">
        <f t="shared" si="2"/>
        <v/>
      </c>
    </row>
    <row r="104" spans="3:13" ht="24.95" customHeight="1" x14ac:dyDescent="0.3">
      <c r="E104" s="20" t="str">
        <f>IF(A104="","",COUNTIFS($A$2:A104,A104,$B$2:B104,B104)&amp; IF(B104="National Park Fees", IFERROR(VLOOKUP(A104,Setting!$E$39:$G$355,3,FALSE),""),""))</f>
        <v/>
      </c>
      <c r="M104" s="46" t="str">
        <f t="shared" si="2"/>
        <v/>
      </c>
    </row>
    <row r="105" spans="3:13" ht="24.95" customHeight="1" x14ac:dyDescent="0.3">
      <c r="E105" s="20" t="str">
        <f>IF(A105="","",COUNTIFS($A$2:A105,A105,$B$2:B105,B105)&amp; IF(B105="National Park Fees", IFERROR(VLOOKUP(A105,Setting!$E$39:$G$355,3,FALSE),""),""))</f>
        <v/>
      </c>
      <c r="M105" s="46" t="str">
        <f t="shared" si="2"/>
        <v/>
      </c>
    </row>
    <row r="106" spans="3:13" ht="24.95" customHeight="1" x14ac:dyDescent="0.3">
      <c r="E106" s="20" t="str">
        <f>IF(A106="","",COUNTIFS($A$2:A106,A106,$B$2:B106,B106)&amp; IF(B106="National Park Fees", IFERROR(VLOOKUP(A106,Setting!$E$39:$G$355,3,FALSE),""),""))</f>
        <v/>
      </c>
      <c r="M106" s="46" t="str">
        <f t="shared" si="2"/>
        <v/>
      </c>
    </row>
    <row r="107" spans="3:13" ht="24.95" customHeight="1" x14ac:dyDescent="0.3">
      <c r="E107" s="20" t="str">
        <f>IF(A107="","",COUNTIFS($A$2:A107,A107,$B$2:B107,B107)&amp; IF(B107="National Park Fees", IFERROR(VLOOKUP(A107,Setting!$E$39:$G$355,3,FALSE),""),""))</f>
        <v/>
      </c>
      <c r="M107" s="46" t="str">
        <f t="shared" si="2"/>
        <v/>
      </c>
    </row>
    <row r="108" spans="3:13" ht="24.95" customHeight="1" x14ac:dyDescent="0.3">
      <c r="E108" s="20" t="str">
        <f>IF(A108="","",COUNTIFS($A$2:A108,A108,$B$2:B108,B108)&amp; IF(B108="National Park Fees", IFERROR(VLOOKUP(A108,Setting!$E$39:$G$355,3,FALSE),""),""))</f>
        <v/>
      </c>
      <c r="M108" s="46" t="str">
        <f t="shared" si="2"/>
        <v/>
      </c>
    </row>
    <row r="109" spans="3:13" ht="24.95" customHeight="1" x14ac:dyDescent="0.3">
      <c r="E109" s="20" t="str">
        <f>IF(A109="","",COUNTIFS($A$2:A109,A109,$B$2:B109,B109)&amp; IF(B109="National Park Fees", IFERROR(VLOOKUP(A109,Setting!$E$39:$G$355,3,FALSE),""),""))</f>
        <v/>
      </c>
      <c r="M109" s="46" t="str">
        <f t="shared" si="2"/>
        <v/>
      </c>
    </row>
    <row r="110" spans="3:13" ht="24.95" customHeight="1" x14ac:dyDescent="0.3">
      <c r="E110" s="20" t="str">
        <f>IF(A110="","",COUNTIFS($A$2:A110,A110,$B$2:B110,B110)&amp; IF(B110="National Park Fees", IFERROR(VLOOKUP(A110,Setting!$E$39:$G$355,3,FALSE),""),""))</f>
        <v/>
      </c>
      <c r="M110" s="46" t="str">
        <f t="shared" si="2"/>
        <v/>
      </c>
    </row>
    <row r="111" spans="3:13" ht="24.95" customHeight="1" x14ac:dyDescent="0.3">
      <c r="E111" s="20" t="str">
        <f>IF(A111="","",COUNTIFS($A$2:A111,A111,$B$2:B111,B111)&amp; IF(B111="National Park Fees", IFERROR(VLOOKUP(A111,Setting!$E$39:$G$355,3,FALSE),""),""))</f>
        <v/>
      </c>
      <c r="M111" s="46" t="str">
        <f t="shared" si="2"/>
        <v/>
      </c>
    </row>
    <row r="112" spans="3:13" ht="24.95" customHeight="1" x14ac:dyDescent="0.3">
      <c r="E112" s="20" t="str">
        <f>IF(A112="","",COUNTIFS($A$2:A112,A112,$B$2:B112,B112)&amp; IF(B112="National Park Fees", IFERROR(VLOOKUP(A112,Setting!$E$39:$G$355,3,FALSE),""),""))</f>
        <v/>
      </c>
      <c r="M112" s="46" t="str">
        <f t="shared" si="2"/>
        <v/>
      </c>
    </row>
    <row r="113" spans="5:13" ht="24.95" customHeight="1" x14ac:dyDescent="0.3">
      <c r="E113" s="20" t="str">
        <f>IF(A113="","",COUNTIFS($A$2:A113,A113,$B$2:B113,B113)&amp; IF(B113="National Park Fees", IFERROR(VLOOKUP(A113,Setting!$E$39:$G$355,3,FALSE),""),""))</f>
        <v/>
      </c>
      <c r="M113" s="46" t="str">
        <f t="shared" si="2"/>
        <v/>
      </c>
    </row>
    <row r="114" spans="5:13" ht="24.95" customHeight="1" x14ac:dyDescent="0.3">
      <c r="E114" s="20" t="str">
        <f>IF(A114="","",COUNTIFS($A$2:A114,A114,$B$2:B114,B114)&amp; IF(B114="National Park Fees", IFERROR(VLOOKUP(A114,Setting!$E$39:$G$355,3,FALSE),""),""))</f>
        <v/>
      </c>
      <c r="M114" s="46" t="str">
        <f t="shared" si="2"/>
        <v/>
      </c>
    </row>
    <row r="115" spans="5:13" ht="24.95" customHeight="1" x14ac:dyDescent="0.3">
      <c r="E115" s="20" t="str">
        <f>IF(A115="","",COUNTIFS($A$2:A115,A115,$B$2:B115,B115)&amp; IF(B115="National Park Fees", IFERROR(VLOOKUP(A115,Setting!$E$39:$G$355,3,FALSE),""),""))</f>
        <v/>
      </c>
      <c r="M115" s="46" t="str">
        <f t="shared" si="2"/>
        <v/>
      </c>
    </row>
    <row r="116" spans="5:13" ht="24.95" customHeight="1" x14ac:dyDescent="0.3">
      <c r="E116" s="20" t="str">
        <f>IF(A116="","",COUNTIFS($A$2:A116,A116,$B$2:B116,B116)&amp; IF(B116="National Park Fees", IFERROR(VLOOKUP(A116,Setting!$E$39:$G$355,3,FALSE),""),""))</f>
        <v/>
      </c>
      <c r="M116" s="46" t="str">
        <f t="shared" si="2"/>
        <v/>
      </c>
    </row>
    <row r="117" spans="5:13" ht="24.95" customHeight="1" x14ac:dyDescent="0.3">
      <c r="E117" s="20" t="str">
        <f>IF(A117="","",COUNTIFS($A$2:A117,A117,$B$2:B117,B117)&amp; IF(B117="National Park Fees", IFERROR(VLOOKUP(A117,Setting!$E$39:$G$355,3,FALSE),""),""))</f>
        <v/>
      </c>
      <c r="M117" s="46" t="str">
        <f t="shared" si="2"/>
        <v/>
      </c>
    </row>
    <row r="118" spans="5:13" ht="24.95" customHeight="1" x14ac:dyDescent="0.3">
      <c r="E118" s="20" t="str">
        <f>IF(A118="","",COUNTIFS($A$2:A118,A118,$B$2:B118,B118)&amp; IF(B118="National Park Fees", IFERROR(VLOOKUP(A118,Setting!$E$39:$G$355,3,FALSE),""),""))</f>
        <v/>
      </c>
      <c r="M118" s="46" t="str">
        <f t="shared" si="2"/>
        <v/>
      </c>
    </row>
    <row r="119" spans="5:13" ht="24.95" customHeight="1" x14ac:dyDescent="0.3">
      <c r="E119" s="20" t="str">
        <f>IF(A119="","",COUNTIFS($A$2:A119,A119,$B$2:B119,B119)&amp; IF(B119="National Park Fees", IFERROR(VLOOKUP(A119,Setting!$E$39:$G$355,3,FALSE),""),""))</f>
        <v/>
      </c>
      <c r="M119" s="46" t="str">
        <f t="shared" si="2"/>
        <v/>
      </c>
    </row>
    <row r="120" spans="5:13" ht="24.95" customHeight="1" x14ac:dyDescent="0.3">
      <c r="E120" s="20" t="str">
        <f>IF(A120="","",COUNTIFS($A$2:A120,A120,$B$2:B120,B120)&amp; IF(B120="National Park Fees", IFERROR(VLOOKUP(A120,Setting!$E$39:$G$355,3,FALSE),""),""))</f>
        <v/>
      </c>
      <c r="M120" s="46" t="str">
        <f t="shared" si="2"/>
        <v/>
      </c>
    </row>
    <row r="121" spans="5:13" ht="24.95" customHeight="1" x14ac:dyDescent="0.3">
      <c r="E121" s="20" t="str">
        <f>IF(A121="","",COUNTIFS($A$2:A121,A121,$B$2:B121,B121)&amp; IF(B121="National Park Fees", IFERROR(VLOOKUP(A121,Setting!$E$39:$G$355,3,FALSE),""),""))</f>
        <v/>
      </c>
      <c r="M121" s="46" t="str">
        <f t="shared" si="2"/>
        <v/>
      </c>
    </row>
    <row r="122" spans="5:13" ht="24.95" customHeight="1" x14ac:dyDescent="0.3">
      <c r="E122" s="20" t="str">
        <f>IF(A122="","",COUNTIFS($A$2:A122,A122,$B$2:B122,B122)&amp; IF(B122="National Park Fees", IFERROR(VLOOKUP(A122,Setting!$E$39:$G$355,3,FALSE),""),""))</f>
        <v/>
      </c>
      <c r="M122" s="46" t="str">
        <f t="shared" si="2"/>
        <v/>
      </c>
    </row>
    <row r="123" spans="5:13" ht="24.95" customHeight="1" x14ac:dyDescent="0.3">
      <c r="E123" s="20" t="str">
        <f>IF(A123="","",COUNTIFS($A$2:A123,A123,$B$2:B123,B123)&amp; IF(B123="National Park Fees", IFERROR(VLOOKUP(A123,Setting!$E$39:$G$355,3,FALSE),""),""))</f>
        <v/>
      </c>
      <c r="M123" s="46" t="str">
        <f t="shared" si="2"/>
        <v/>
      </c>
    </row>
    <row r="124" spans="5:13" ht="24.95" customHeight="1" x14ac:dyDescent="0.3">
      <c r="E124" s="20" t="str">
        <f>IF(A124="","",COUNTIFS($A$2:A124,A124,$B$2:B124,B124)&amp; IF(B124="National Park Fees", IFERROR(VLOOKUP(A124,Setting!$E$39:$G$355,3,FALSE),""),""))</f>
        <v/>
      </c>
      <c r="M124" s="46" t="str">
        <f t="shared" si="2"/>
        <v/>
      </c>
    </row>
    <row r="125" spans="5:13" ht="24.95" customHeight="1" x14ac:dyDescent="0.3">
      <c r="E125" s="20" t="str">
        <f>IF(A125="","",COUNTIFS($A$2:A125,A125,$B$2:B125,B125)&amp; IF(B125="National Park Fees", IFERROR(VLOOKUP(A125,Setting!$E$39:$G$355,3,FALSE),""),""))</f>
        <v/>
      </c>
      <c r="M125" s="46" t="str">
        <f t="shared" si="2"/>
        <v/>
      </c>
    </row>
    <row r="126" spans="5:13" ht="24.95" customHeight="1" x14ac:dyDescent="0.3">
      <c r="E126" s="20" t="str">
        <f>IF(A126="","",COUNTIFS($A$2:A126,A126,$B$2:B126,B126)&amp; IF(B126="National Park Fees", IFERROR(VLOOKUP(A126,Setting!$E$39:$G$355,3,FALSE),""),""))</f>
        <v/>
      </c>
      <c r="M126" s="46" t="str">
        <f t="shared" si="2"/>
        <v/>
      </c>
    </row>
    <row r="127" spans="5:13" ht="24.95" customHeight="1" x14ac:dyDescent="0.3">
      <c r="E127" s="20" t="str">
        <f>IF(A127="","",COUNTIFS($A$2:A127,A127,$B$2:B127,B127)&amp; IF(B127="National Park Fees", IFERROR(VLOOKUP(A127,Setting!$E$39:$G$355,3,FALSE),""),""))</f>
        <v/>
      </c>
      <c r="M127" s="46" t="str">
        <f t="shared" si="2"/>
        <v/>
      </c>
    </row>
    <row r="128" spans="5:13" ht="24.95" customHeight="1" x14ac:dyDescent="0.3">
      <c r="E128" s="20" t="str">
        <f>IF(A128="","",COUNTIFS($A$2:A128,A128,$B$2:B128,B128)&amp; IF(B128="National Park Fees", IFERROR(VLOOKUP(A128,Setting!$E$39:$G$355,3,FALSE),""),""))</f>
        <v/>
      </c>
      <c r="M128" s="46" t="str">
        <f t="shared" si="2"/>
        <v/>
      </c>
    </row>
    <row r="129" spans="5:13" ht="24.95" customHeight="1" x14ac:dyDescent="0.3">
      <c r="E129" s="20" t="str">
        <f>IF(A129="","",COUNTIFS($A$2:A129,A129,$B$2:B129,B129)&amp; IF(B129="National Park Fees", IFERROR(VLOOKUP(A129,Setting!$E$39:$G$355,3,FALSE),""),""))</f>
        <v/>
      </c>
      <c r="M129" s="46" t="str">
        <f t="shared" si="2"/>
        <v/>
      </c>
    </row>
    <row r="130" spans="5:13" ht="24.95" customHeight="1" x14ac:dyDescent="0.3">
      <c r="E130" s="20" t="str">
        <f>IF(A130="","",COUNTIFS($A$2:A130,A130,$B$2:B130,B130)&amp; IF(B130="National Park Fees", IFERROR(VLOOKUP(A130,Setting!$E$39:$G$355,3,FALSE),""),""))</f>
        <v/>
      </c>
      <c r="M130" s="46" t="str">
        <f t="shared" si="2"/>
        <v/>
      </c>
    </row>
    <row r="131" spans="5:13" ht="24.95" customHeight="1" x14ac:dyDescent="0.3">
      <c r="E131" s="20" t="str">
        <f>IF(A131="","",COUNTIFS($A$2:A131,A131,$B$2:B131,B131)&amp; IF(B131="National Park Fees", IFERROR(VLOOKUP(A131,Setting!$E$39:$G$355,3,FALSE),""),""))</f>
        <v/>
      </c>
      <c r="M131" s="46" t="str">
        <f t="shared" si="2"/>
        <v/>
      </c>
    </row>
    <row r="132" spans="5:13" ht="24.95" customHeight="1" x14ac:dyDescent="0.3">
      <c r="E132" s="20" t="str">
        <f>IF(A132="","",COUNTIFS($A$2:A132,A132,$B$2:B132,B132)&amp; IF(B132="National Park Fees", IFERROR(VLOOKUP(A132,Setting!$E$39:$G$355,3,FALSE),""),""))</f>
        <v/>
      </c>
      <c r="M132" s="46" t="str">
        <f t="shared" si="2"/>
        <v/>
      </c>
    </row>
    <row r="133" spans="5:13" ht="24.95" customHeight="1" x14ac:dyDescent="0.3">
      <c r="E133" s="20" t="str">
        <f>IF(A133="","",COUNTIFS($A$2:A133,A133,$B$2:B133,B133)&amp; IF(B133="National Park Fees", IFERROR(VLOOKUP(A133,Setting!$E$39:$G$355,3,FALSE),""),""))</f>
        <v/>
      </c>
      <c r="M133" s="46" t="str">
        <f t="shared" si="2"/>
        <v/>
      </c>
    </row>
    <row r="134" spans="5:13" ht="24.95" customHeight="1" x14ac:dyDescent="0.3">
      <c r="E134" s="20" t="str">
        <f>IF(A134="","",COUNTIFS($A$2:A134,A134,$B$2:B134,B134)&amp; IF(B134="National Park Fees", IFERROR(VLOOKUP(A134,Setting!$E$39:$G$355,3,FALSE),""),""))</f>
        <v/>
      </c>
      <c r="M134" s="46" t="str">
        <f t="shared" si="2"/>
        <v/>
      </c>
    </row>
    <row r="135" spans="5:13" ht="24.95" customHeight="1" x14ac:dyDescent="0.3">
      <c r="E135" s="20" t="str">
        <f>IF(A135="","",COUNTIFS($A$2:A135,A135,$B$2:B135,B135)&amp; IF(B135="National Park Fees", IFERROR(VLOOKUP(A135,Setting!$E$39:$G$355,3,FALSE),""),""))</f>
        <v/>
      </c>
      <c r="M135" s="46" t="str">
        <f t="shared" si="2"/>
        <v/>
      </c>
    </row>
    <row r="136" spans="5:13" ht="24.95" customHeight="1" x14ac:dyDescent="0.3">
      <c r="E136" s="20" t="str">
        <f>IF(A136="","",COUNTIFS($A$2:A136,A136,$B$2:B136,B136)&amp; IF(B136="National Park Fees", IFERROR(VLOOKUP(A136,Setting!$E$39:$G$355,3,FALSE),""),""))</f>
        <v/>
      </c>
      <c r="M136" s="46" t="str">
        <f t="shared" si="2"/>
        <v/>
      </c>
    </row>
    <row r="137" spans="5:13" ht="24.95" customHeight="1" x14ac:dyDescent="0.3">
      <c r="E137" s="20" t="str">
        <f>IF(A137="","",COUNTIFS($A$2:A137,A137,$B$2:B137,B137)&amp; IF(B137="National Park Fees", IFERROR(VLOOKUP(A137,Setting!$E$39:$G$355,3,FALSE),""),""))</f>
        <v/>
      </c>
      <c r="M137" s="46" t="str">
        <f t="shared" si="2"/>
        <v/>
      </c>
    </row>
    <row r="138" spans="5:13" ht="24.95" customHeight="1" x14ac:dyDescent="0.3">
      <c r="E138" s="20" t="str">
        <f>IF(A138="","",COUNTIFS($A$2:A138,A138,$B$2:B138,B138)&amp; IF(B138="National Park Fees", IFERROR(VLOOKUP(A138,Setting!$E$39:$G$355,3,FALSE),""),""))</f>
        <v/>
      </c>
      <c r="M138" s="46" t="str">
        <f t="shared" si="2"/>
        <v/>
      </c>
    </row>
    <row r="139" spans="5:13" ht="24.95" customHeight="1" x14ac:dyDescent="0.3">
      <c r="E139" s="20" t="str">
        <f>IF(A139="","",COUNTIFS($A$2:A139,A139,$B$2:B139,B139)&amp; IF(B139="National Park Fees", IFERROR(VLOOKUP(A139,Setting!$E$39:$G$355,3,FALSE),""),""))</f>
        <v/>
      </c>
      <c r="M139" s="46" t="str">
        <f t="shared" si="2"/>
        <v/>
      </c>
    </row>
    <row r="140" spans="5:13" ht="24.95" customHeight="1" x14ac:dyDescent="0.3">
      <c r="E140" s="20" t="str">
        <f>IF(A140="","",COUNTIFS($A$2:A140,A140,$B$2:B140,B140)&amp; IF(B140="National Park Fees", IFERROR(VLOOKUP(A140,Setting!$E$39:$G$355,3,FALSE),""),""))</f>
        <v/>
      </c>
      <c r="M140" s="46" t="str">
        <f t="shared" si="2"/>
        <v/>
      </c>
    </row>
    <row r="141" spans="5:13" ht="24.95" customHeight="1" x14ac:dyDescent="0.3">
      <c r="E141" s="20" t="str">
        <f>IF(A141="","",COUNTIFS($A$2:A141,A141,$B$2:B141,B141)&amp; IF(B141="National Park Fees", IFERROR(VLOOKUP(A141,Setting!$E$39:$G$355,3,FALSE),""),""))</f>
        <v/>
      </c>
      <c r="M141" s="46" t="str">
        <f t="shared" si="2"/>
        <v/>
      </c>
    </row>
    <row r="142" spans="5:13" ht="24.95" customHeight="1" x14ac:dyDescent="0.3">
      <c r="E142" s="20" t="str">
        <f>IF(A142="","",COUNTIFS($A$2:A142,A142,$B$2:B142,B142)&amp; IF(B142="National Park Fees", IFERROR(VLOOKUP(A142,Setting!$E$39:$G$355,3,FALSE),""),""))</f>
        <v/>
      </c>
      <c r="M142" s="46" t="str">
        <f t="shared" si="2"/>
        <v/>
      </c>
    </row>
    <row r="143" spans="5:13" ht="24.95" customHeight="1" x14ac:dyDescent="0.3">
      <c r="E143" s="20" t="str">
        <f>IF(A143="","",COUNTIFS($A$2:A143,A143,$B$2:B143,B143)&amp; IF(B143="National Park Fees", IFERROR(VLOOKUP(A143,Setting!$E$39:$G$355,3,FALSE),""),""))</f>
        <v/>
      </c>
      <c r="M143" s="46" t="str">
        <f t="shared" ref="M143:M206" si="3">IF(AND($F143="",$G143="",$A143&lt;&gt;""),"Mistake","")</f>
        <v/>
      </c>
    </row>
    <row r="144" spans="5:13" ht="24.95" customHeight="1" x14ac:dyDescent="0.3">
      <c r="E144" s="20" t="str">
        <f>IF(A144="","",COUNTIFS($A$2:A144,A144,$B$2:B144,B144)&amp; IF(B144="National Park Fees", IFERROR(VLOOKUP(A144,Setting!$E$39:$G$355,3,FALSE),""),""))</f>
        <v/>
      </c>
      <c r="M144" s="46" t="str">
        <f t="shared" si="3"/>
        <v/>
      </c>
    </row>
    <row r="145" spans="5:13" ht="24.95" customHeight="1" x14ac:dyDescent="0.3">
      <c r="E145" s="20" t="str">
        <f>IF(A145="","",COUNTIFS($A$2:A145,A145,$B$2:B145,B145)&amp; IF(B145="National Park Fees", IFERROR(VLOOKUP(A145,Setting!$E$39:$G$355,3,FALSE),""),""))</f>
        <v/>
      </c>
      <c r="M145" s="46" t="str">
        <f t="shared" si="3"/>
        <v/>
      </c>
    </row>
    <row r="146" spans="5:13" ht="24.95" customHeight="1" x14ac:dyDescent="0.3">
      <c r="E146" s="20" t="str">
        <f>IF(A146="","",COUNTIFS($A$2:A146,A146,$B$2:B146,B146)&amp; IF(B146="National Park Fees", IFERROR(VLOOKUP(A146,Setting!$E$39:$G$355,3,FALSE),""),""))</f>
        <v/>
      </c>
      <c r="M146" s="46" t="str">
        <f t="shared" si="3"/>
        <v/>
      </c>
    </row>
    <row r="147" spans="5:13" ht="24.95" customHeight="1" x14ac:dyDescent="0.3">
      <c r="E147" s="20" t="str">
        <f>IF(A147="","",COUNTIFS($A$2:A147,A147,$B$2:B147,B147)&amp; IF(B147="National Park Fees", IFERROR(VLOOKUP(A147,Setting!$E$39:$G$355,3,FALSE),""),""))</f>
        <v/>
      </c>
      <c r="M147" s="46" t="str">
        <f t="shared" si="3"/>
        <v/>
      </c>
    </row>
    <row r="148" spans="5:13" ht="24.95" customHeight="1" x14ac:dyDescent="0.3">
      <c r="E148" s="20" t="str">
        <f>IF(A148="","",COUNTIFS($A$2:A148,A148,$B$2:B148,B148)&amp; IF(B148="National Park Fees", IFERROR(VLOOKUP(A148,Setting!$E$39:$G$355,3,FALSE),""),""))</f>
        <v/>
      </c>
      <c r="M148" s="46" t="str">
        <f t="shared" si="3"/>
        <v/>
      </c>
    </row>
    <row r="149" spans="5:13" ht="24.95" customHeight="1" x14ac:dyDescent="0.3">
      <c r="E149" s="20" t="str">
        <f>IF(A149="","",COUNTIFS($A$2:A149,A149,$B$2:B149,B149)&amp; IF(B149="National Park Fees", IFERROR(VLOOKUP(A149,Setting!$E$39:$G$355,3,FALSE),""),""))</f>
        <v/>
      </c>
      <c r="M149" s="46" t="str">
        <f t="shared" si="3"/>
        <v/>
      </c>
    </row>
    <row r="150" spans="5:13" ht="24.95" customHeight="1" x14ac:dyDescent="0.3">
      <c r="E150" s="20" t="str">
        <f>IF(A150="","",COUNTIFS($A$2:A150,A150,$B$2:B150,B150)&amp; IF(B150="National Park Fees", IFERROR(VLOOKUP(A150,Setting!$E$39:$G$355,3,FALSE),""),""))</f>
        <v/>
      </c>
      <c r="M150" s="46" t="str">
        <f t="shared" si="3"/>
        <v/>
      </c>
    </row>
    <row r="151" spans="5:13" ht="24.95" customHeight="1" x14ac:dyDescent="0.3">
      <c r="E151" s="20" t="str">
        <f>IF(A151="","",COUNTIFS($A$2:A151,A151,$B$2:B151,B151)&amp; IF(B151="National Park Fees", IFERROR(VLOOKUP(A151,Setting!$E$39:$G$355,3,FALSE),""),""))</f>
        <v/>
      </c>
      <c r="M151" s="46" t="str">
        <f t="shared" si="3"/>
        <v/>
      </c>
    </row>
    <row r="152" spans="5:13" ht="24.95" customHeight="1" x14ac:dyDescent="0.3">
      <c r="E152" s="20" t="str">
        <f>IF(A152="","",COUNTIFS($A$2:A152,A152,$B$2:B152,B152)&amp; IF(B152="National Park Fees", IFERROR(VLOOKUP(A152,Setting!$E$39:$G$355,3,FALSE),""),""))</f>
        <v/>
      </c>
      <c r="M152" s="46" t="str">
        <f t="shared" si="3"/>
        <v/>
      </c>
    </row>
    <row r="153" spans="5:13" ht="24.95" customHeight="1" x14ac:dyDescent="0.3">
      <c r="E153" s="20" t="str">
        <f>IF(A153="","",COUNTIFS($A$2:A153,A153,$B$2:B153,B153)&amp; IF(B153="National Park Fees", IFERROR(VLOOKUP(A153,Setting!$E$39:$G$355,3,FALSE),""),""))</f>
        <v/>
      </c>
      <c r="M153" s="46" t="str">
        <f t="shared" si="3"/>
        <v/>
      </c>
    </row>
    <row r="154" spans="5:13" ht="24.95" customHeight="1" x14ac:dyDescent="0.3">
      <c r="E154" s="20" t="str">
        <f>IF(A154="","",COUNTIFS($A$2:A154,A154,$B$2:B154,B154)&amp; IF(B154="National Park Fees", IFERROR(VLOOKUP(A154,Setting!$E$39:$G$355,3,FALSE),""),""))</f>
        <v/>
      </c>
      <c r="M154" s="46" t="str">
        <f t="shared" si="3"/>
        <v/>
      </c>
    </row>
    <row r="155" spans="5:13" ht="24.95" customHeight="1" x14ac:dyDescent="0.3">
      <c r="E155" s="20" t="str">
        <f>IF(A155="","",COUNTIFS($A$2:A155,A155,$B$2:B155,B155)&amp; IF(B155="National Park Fees", IFERROR(VLOOKUP(A155,Setting!$E$39:$G$355,3,FALSE),""),""))</f>
        <v/>
      </c>
      <c r="M155" s="46" t="str">
        <f t="shared" si="3"/>
        <v/>
      </c>
    </row>
    <row r="156" spans="5:13" ht="24.95" customHeight="1" x14ac:dyDescent="0.3">
      <c r="E156" s="20" t="str">
        <f>IF(A156="","",COUNTIFS($A$2:A156,A156,$B$2:B156,B156)&amp; IF(B156="National Park Fees", IFERROR(VLOOKUP(A156,Setting!$E$39:$G$355,3,FALSE),""),""))</f>
        <v/>
      </c>
      <c r="M156" s="46" t="str">
        <f t="shared" si="3"/>
        <v/>
      </c>
    </row>
    <row r="157" spans="5:13" ht="24.95" customHeight="1" x14ac:dyDescent="0.3">
      <c r="E157" s="20" t="str">
        <f>IF(A157="","",COUNTIFS($A$2:A157,A157,$B$2:B157,B157)&amp; IF(B157="National Park Fees", IFERROR(VLOOKUP(A157,Setting!$E$39:$G$355,3,FALSE),""),""))</f>
        <v/>
      </c>
      <c r="M157" s="46" t="str">
        <f t="shared" si="3"/>
        <v/>
      </c>
    </row>
    <row r="158" spans="5:13" ht="24.95" customHeight="1" x14ac:dyDescent="0.3">
      <c r="E158" s="20" t="str">
        <f>IF(A158="","",COUNTIFS($A$2:A158,A158,$B$2:B158,B158)&amp; IF(B158="National Park Fees", IFERROR(VLOOKUP(A158,Setting!$E$39:$G$355,3,FALSE),""),""))</f>
        <v/>
      </c>
      <c r="M158" s="46" t="str">
        <f t="shared" si="3"/>
        <v/>
      </c>
    </row>
    <row r="159" spans="5:13" ht="24.95" customHeight="1" x14ac:dyDescent="0.3">
      <c r="E159" s="20" t="str">
        <f>IF(A159="","",COUNTIFS($A$2:A159,A159,$B$2:B159,B159)&amp; IF(B159="National Park Fees", IFERROR(VLOOKUP(A159,Setting!$E$39:$G$355,3,FALSE),""),""))</f>
        <v/>
      </c>
      <c r="M159" s="46" t="str">
        <f t="shared" si="3"/>
        <v/>
      </c>
    </row>
    <row r="160" spans="5:13" ht="24.95" customHeight="1" x14ac:dyDescent="0.3">
      <c r="E160" s="20" t="str">
        <f>IF(A160="","",COUNTIFS($A$2:A160,A160,$B$2:B160,B160)&amp; IF(B160="National Park Fees", IFERROR(VLOOKUP(A160,Setting!$E$39:$G$355,3,FALSE),""),""))</f>
        <v/>
      </c>
      <c r="M160" s="46" t="str">
        <f t="shared" si="3"/>
        <v/>
      </c>
    </row>
    <row r="161" spans="5:13" ht="24.95" customHeight="1" x14ac:dyDescent="0.3">
      <c r="E161" s="20" t="str">
        <f>IF(A161="","",COUNTIFS($A$2:A161,A161,$B$2:B161,B161)&amp; IF(B161="National Park Fees", IFERROR(VLOOKUP(A161,Setting!$E$39:$G$355,3,FALSE),""),""))</f>
        <v/>
      </c>
      <c r="M161" s="46" t="str">
        <f t="shared" si="3"/>
        <v/>
      </c>
    </row>
    <row r="162" spans="5:13" ht="24.95" customHeight="1" x14ac:dyDescent="0.3">
      <c r="E162" s="20" t="str">
        <f>IF(A162="","",COUNTIFS($A$2:A162,A162,$B$2:B162,B162)&amp; IF(B162="National Park Fees", IFERROR(VLOOKUP(A162,Setting!$E$39:$G$355,3,FALSE),""),""))</f>
        <v/>
      </c>
      <c r="M162" s="46" t="str">
        <f t="shared" si="3"/>
        <v/>
      </c>
    </row>
    <row r="163" spans="5:13" ht="24.95" customHeight="1" x14ac:dyDescent="0.3">
      <c r="E163" s="20" t="str">
        <f>IF(A163="","",COUNTIFS($A$2:A163,A163,$B$2:B163,B163)&amp; IF(B163="National Park Fees", IFERROR(VLOOKUP(A163,Setting!$E$39:$G$355,3,FALSE),""),""))</f>
        <v/>
      </c>
      <c r="M163" s="46" t="str">
        <f t="shared" si="3"/>
        <v/>
      </c>
    </row>
    <row r="164" spans="5:13" ht="24.95" customHeight="1" x14ac:dyDescent="0.3">
      <c r="E164" s="20" t="str">
        <f>IF(A164="","",COUNTIFS($A$2:A164,A164,$B$2:B164,B164)&amp; IF(B164="National Park Fees", IFERROR(VLOOKUP(A164,Setting!$E$39:$G$355,3,FALSE),""),""))</f>
        <v/>
      </c>
      <c r="M164" s="46" t="str">
        <f t="shared" si="3"/>
        <v/>
      </c>
    </row>
    <row r="165" spans="5:13" ht="24.95" customHeight="1" x14ac:dyDescent="0.3">
      <c r="E165" s="20" t="str">
        <f>IF(A165="","",COUNTIFS($A$2:A165,A165,$B$2:B165,B165)&amp; IF(B165="National Park Fees", IFERROR(VLOOKUP(A165,Setting!$E$39:$G$355,3,FALSE),""),""))</f>
        <v/>
      </c>
      <c r="M165" s="46" t="str">
        <f t="shared" si="3"/>
        <v/>
      </c>
    </row>
    <row r="166" spans="5:13" ht="24.95" customHeight="1" x14ac:dyDescent="0.3">
      <c r="E166" s="20" t="str">
        <f>IF(A166="","",COUNTIFS($A$2:A166,A166,$B$2:B166,B166)&amp; IF(B166="National Park Fees", IFERROR(VLOOKUP(A166,Setting!$E$39:$G$355,3,FALSE),""),""))</f>
        <v/>
      </c>
      <c r="M166" s="46" t="str">
        <f t="shared" si="3"/>
        <v/>
      </c>
    </row>
    <row r="167" spans="5:13" ht="24.95" customHeight="1" x14ac:dyDescent="0.3">
      <c r="E167" s="20" t="str">
        <f>IF(A167="","",COUNTIFS($A$2:A167,A167,$B$2:B167,B167)&amp; IF(B167="National Park Fees", IFERROR(VLOOKUP(A167,Setting!$E$39:$G$355,3,FALSE),""),""))</f>
        <v/>
      </c>
      <c r="M167" s="46" t="str">
        <f t="shared" si="3"/>
        <v/>
      </c>
    </row>
    <row r="168" spans="5:13" ht="24.95" customHeight="1" x14ac:dyDescent="0.3">
      <c r="E168" s="20" t="str">
        <f>IF(A168="","",COUNTIFS($A$2:A168,A168,$B$2:B168,B168)&amp; IF(B168="National Park Fees", IFERROR(VLOOKUP(A168,Setting!$E$39:$G$355,3,FALSE),""),""))</f>
        <v/>
      </c>
      <c r="M168" s="46" t="str">
        <f t="shared" si="3"/>
        <v/>
      </c>
    </row>
    <row r="169" spans="5:13" ht="24.95" customHeight="1" x14ac:dyDescent="0.3">
      <c r="E169" s="20" t="str">
        <f>IF(A169="","",COUNTIFS($A$2:A169,A169,$B$2:B169,B169)&amp; IF(B169="National Park Fees", IFERROR(VLOOKUP(A169,Setting!$E$39:$G$355,3,FALSE),""),""))</f>
        <v/>
      </c>
      <c r="M169" s="46" t="str">
        <f t="shared" si="3"/>
        <v/>
      </c>
    </row>
    <row r="170" spans="5:13" ht="24.95" customHeight="1" x14ac:dyDescent="0.3">
      <c r="E170" s="20" t="str">
        <f>IF(A170="","",COUNTIFS($A$2:A170,A170,$B$2:B170,B170)&amp; IF(B170="National Park Fees", IFERROR(VLOOKUP(A170,Setting!$E$39:$G$355,3,FALSE),""),""))</f>
        <v/>
      </c>
      <c r="M170" s="46" t="str">
        <f t="shared" si="3"/>
        <v/>
      </c>
    </row>
    <row r="171" spans="5:13" ht="24.95" customHeight="1" x14ac:dyDescent="0.3">
      <c r="E171" s="20" t="str">
        <f>IF(A171="","",COUNTIFS($A$2:A171,A171,$B$2:B171,B171)&amp; IF(B171="National Park Fees", IFERROR(VLOOKUP(A171,Setting!$E$39:$G$355,3,FALSE),""),""))</f>
        <v/>
      </c>
      <c r="M171" s="46" t="str">
        <f t="shared" si="3"/>
        <v/>
      </c>
    </row>
    <row r="172" spans="5:13" ht="24.95" customHeight="1" x14ac:dyDescent="0.3">
      <c r="E172" s="20" t="str">
        <f>IF(A172="","",COUNTIFS($A$2:A172,A172,$B$2:B172,B172)&amp; IF(B172="National Park Fees", IFERROR(VLOOKUP(A172,Setting!$E$39:$G$355,3,FALSE),""),""))</f>
        <v/>
      </c>
      <c r="M172" s="46" t="str">
        <f t="shared" si="3"/>
        <v/>
      </c>
    </row>
    <row r="173" spans="5:13" ht="24.95" customHeight="1" x14ac:dyDescent="0.3">
      <c r="E173" s="20" t="str">
        <f>IF(A173="","",COUNTIFS($A$2:A173,A173,$B$2:B173,B173)&amp; IF(B173="National Park Fees", IFERROR(VLOOKUP(A173,Setting!$E$39:$G$355,3,FALSE),""),""))</f>
        <v/>
      </c>
      <c r="M173" s="46" t="str">
        <f t="shared" si="3"/>
        <v/>
      </c>
    </row>
    <row r="174" spans="5:13" ht="24.95" customHeight="1" x14ac:dyDescent="0.3">
      <c r="E174" s="20" t="str">
        <f>IF(A174="","",COUNTIFS($A$2:A174,A174,$B$2:B174,B174)&amp; IF(B174="National Park Fees", IFERROR(VLOOKUP(A174,Setting!$E$39:$G$355,3,FALSE),""),""))</f>
        <v/>
      </c>
      <c r="M174" s="46" t="str">
        <f t="shared" si="3"/>
        <v/>
      </c>
    </row>
    <row r="175" spans="5:13" ht="24.95" customHeight="1" x14ac:dyDescent="0.3">
      <c r="E175" s="20" t="str">
        <f>IF(A175="","",COUNTIFS($A$2:A175,A175,$B$2:B175,B175)&amp; IF(B175="National Park Fees", IFERROR(VLOOKUP(A175,Setting!$E$39:$G$355,3,FALSE),""),""))</f>
        <v/>
      </c>
      <c r="M175" s="46" t="str">
        <f t="shared" si="3"/>
        <v/>
      </c>
    </row>
    <row r="176" spans="5:13" ht="24.95" customHeight="1" x14ac:dyDescent="0.3">
      <c r="E176" s="20" t="str">
        <f>IF(A176="","",COUNTIFS($A$2:A176,A176,$B$2:B176,B176)&amp; IF(B176="National Park Fees", IFERROR(VLOOKUP(A176,Setting!$E$39:$G$355,3,FALSE),""),""))</f>
        <v/>
      </c>
      <c r="M176" s="46" t="str">
        <f t="shared" si="3"/>
        <v/>
      </c>
    </row>
    <row r="177" spans="5:13" ht="24.95" customHeight="1" x14ac:dyDescent="0.3">
      <c r="E177" s="20" t="str">
        <f>IF(A177="","",COUNTIFS($A$2:A177,A177,$B$2:B177,B177)&amp; IF(B177="National Park Fees", IFERROR(VLOOKUP(A177,Setting!$E$39:$G$355,3,FALSE),""),""))</f>
        <v/>
      </c>
      <c r="M177" s="46" t="str">
        <f t="shared" si="3"/>
        <v/>
      </c>
    </row>
    <row r="178" spans="5:13" ht="24.95" customHeight="1" x14ac:dyDescent="0.3">
      <c r="E178" s="20" t="str">
        <f>IF(A178="","",COUNTIFS($A$2:A178,A178,$B$2:B178,B178)&amp; IF(B178="National Park Fees", IFERROR(VLOOKUP(A178,Setting!$E$39:$G$355,3,FALSE),""),""))</f>
        <v/>
      </c>
      <c r="M178" s="46" t="str">
        <f t="shared" si="3"/>
        <v/>
      </c>
    </row>
    <row r="179" spans="5:13" ht="24.95" customHeight="1" x14ac:dyDescent="0.3">
      <c r="E179" s="20" t="str">
        <f>IF(A179="","",COUNTIFS($A$2:A179,A179,$B$2:B179,B179)&amp; IF(B179="National Park Fees", IFERROR(VLOOKUP(A179,Setting!$E$39:$G$355,3,FALSE),""),""))</f>
        <v/>
      </c>
      <c r="M179" s="46" t="str">
        <f t="shared" si="3"/>
        <v/>
      </c>
    </row>
    <row r="180" spans="5:13" ht="24.95" customHeight="1" x14ac:dyDescent="0.3">
      <c r="E180" s="20" t="str">
        <f>IF(A180="","",COUNTIFS($A$2:A180,A180,$B$2:B180,B180)&amp; IF(B180="National Park Fees", IFERROR(VLOOKUP(A180,Setting!$E$39:$G$355,3,FALSE),""),""))</f>
        <v/>
      </c>
      <c r="M180" s="46" t="str">
        <f t="shared" si="3"/>
        <v/>
      </c>
    </row>
    <row r="181" spans="5:13" ht="24.95" customHeight="1" x14ac:dyDescent="0.3">
      <c r="E181" s="20" t="str">
        <f>IF(A181="","",COUNTIFS($A$2:A181,A181,$B$2:B181,B181)&amp; IF(B181="National Park Fees", IFERROR(VLOOKUP(A181,Setting!$E$39:$G$355,3,FALSE),""),""))</f>
        <v/>
      </c>
      <c r="M181" s="46" t="str">
        <f t="shared" si="3"/>
        <v/>
      </c>
    </row>
    <row r="182" spans="5:13" ht="24.95" customHeight="1" x14ac:dyDescent="0.3">
      <c r="E182" s="20" t="str">
        <f>IF(A182="","",COUNTIFS($A$2:A182,A182,$B$2:B182,B182)&amp; IF(B182="National Park Fees", IFERROR(VLOOKUP(A182,Setting!$E$39:$G$355,3,FALSE),""),""))</f>
        <v/>
      </c>
      <c r="M182" s="46" t="str">
        <f t="shared" si="3"/>
        <v/>
      </c>
    </row>
    <row r="183" spans="5:13" ht="24.95" customHeight="1" x14ac:dyDescent="0.3">
      <c r="E183" s="20" t="str">
        <f>IF(A183="","",COUNTIFS($A$2:A183,A183,$B$2:B183,B183)&amp; IF(B183="National Park Fees", IFERROR(VLOOKUP(A183,Setting!$E$39:$G$355,3,FALSE),""),""))</f>
        <v/>
      </c>
      <c r="M183" s="46" t="str">
        <f t="shared" si="3"/>
        <v/>
      </c>
    </row>
    <row r="184" spans="5:13" ht="24.95" customHeight="1" x14ac:dyDescent="0.3">
      <c r="E184" s="20" t="str">
        <f>IF(A184="","",COUNTIFS($A$2:A184,A184,$B$2:B184,B184)&amp; IF(B184="National Park Fees", IFERROR(VLOOKUP(A184,Setting!$E$39:$G$355,3,FALSE),""),""))</f>
        <v/>
      </c>
      <c r="M184" s="46" t="str">
        <f t="shared" si="3"/>
        <v/>
      </c>
    </row>
    <row r="185" spans="5:13" ht="24.95" customHeight="1" x14ac:dyDescent="0.3">
      <c r="E185" s="20" t="str">
        <f>IF(A185="","",COUNTIFS($A$2:A185,A185,$B$2:B185,B185)&amp; IF(B185="National Park Fees", IFERROR(VLOOKUP(A185,Setting!$E$39:$G$355,3,FALSE),""),""))</f>
        <v/>
      </c>
      <c r="M185" s="46" t="str">
        <f t="shared" si="3"/>
        <v/>
      </c>
    </row>
    <row r="186" spans="5:13" ht="24.95" customHeight="1" x14ac:dyDescent="0.3">
      <c r="E186" s="20" t="str">
        <f>IF(A186="","",COUNTIFS($A$2:A186,A186,$B$2:B186,B186)&amp; IF(B186="National Park Fees", IFERROR(VLOOKUP(A186,Setting!$E$39:$G$355,3,FALSE),""),""))</f>
        <v/>
      </c>
      <c r="M186" s="46" t="str">
        <f t="shared" si="3"/>
        <v/>
      </c>
    </row>
    <row r="187" spans="5:13" ht="24.95" customHeight="1" x14ac:dyDescent="0.3">
      <c r="E187" s="20" t="str">
        <f>IF(A187="","",COUNTIFS($A$2:A187,A187,$B$2:B187,B187)&amp; IF(B187="National Park Fees", IFERROR(VLOOKUP(A187,Setting!$E$39:$G$355,3,FALSE),""),""))</f>
        <v/>
      </c>
      <c r="M187" s="46" t="str">
        <f t="shared" si="3"/>
        <v/>
      </c>
    </row>
    <row r="188" spans="5:13" ht="24.95" customHeight="1" x14ac:dyDescent="0.3">
      <c r="E188" s="20" t="str">
        <f>IF(A188="","",COUNTIFS($A$2:A188,A188,$B$2:B188,B188)&amp; IF(B188="National Park Fees", IFERROR(VLOOKUP(A188,Setting!$E$39:$G$355,3,FALSE),""),""))</f>
        <v/>
      </c>
      <c r="M188" s="46" t="str">
        <f t="shared" si="3"/>
        <v/>
      </c>
    </row>
    <row r="189" spans="5:13" ht="24.95" customHeight="1" x14ac:dyDescent="0.3">
      <c r="E189" s="20" t="str">
        <f>IF(A189="","",COUNTIFS($A$2:A189,A189,$B$2:B189,B189)&amp; IF(B189="National Park Fees", IFERROR(VLOOKUP(A189,Setting!$E$39:$G$355,3,FALSE),""),""))</f>
        <v/>
      </c>
      <c r="M189" s="46" t="str">
        <f t="shared" si="3"/>
        <v/>
      </c>
    </row>
    <row r="190" spans="5:13" ht="24.95" customHeight="1" x14ac:dyDescent="0.3">
      <c r="E190" s="20" t="str">
        <f>IF(A190="","",COUNTIFS($A$2:A190,A190,$B$2:B190,B190)&amp; IF(B190="National Park Fees", IFERROR(VLOOKUP(A190,Setting!$E$39:$G$355,3,FALSE),""),""))</f>
        <v/>
      </c>
      <c r="M190" s="46" t="str">
        <f t="shared" si="3"/>
        <v/>
      </c>
    </row>
    <row r="191" spans="5:13" ht="24.95" customHeight="1" x14ac:dyDescent="0.3">
      <c r="E191" s="20" t="str">
        <f>IF(A191="","",COUNTIFS($A$2:A191,A191,$B$2:B191,B191)&amp; IF(B191="National Park Fees", IFERROR(VLOOKUP(A191,Setting!$E$39:$G$355,3,FALSE),""),""))</f>
        <v/>
      </c>
      <c r="M191" s="46" t="str">
        <f t="shared" si="3"/>
        <v/>
      </c>
    </row>
    <row r="192" spans="5:13" ht="24.95" customHeight="1" x14ac:dyDescent="0.3">
      <c r="E192" s="20" t="str">
        <f>IF(A192="","",COUNTIFS($A$2:A192,A192,$B$2:B192,B192)&amp; IF(B192="National Park Fees", IFERROR(VLOOKUP(A192,Setting!$E$39:$G$355,3,FALSE),""),""))</f>
        <v/>
      </c>
      <c r="M192" s="46" t="str">
        <f t="shared" si="3"/>
        <v/>
      </c>
    </row>
    <row r="193" spans="5:13" ht="24.95" customHeight="1" x14ac:dyDescent="0.3">
      <c r="E193" s="20" t="str">
        <f>IF(A193="","",COUNTIFS($A$2:A193,A193,$B$2:B193,B193)&amp; IF(B193="National Park Fees", IFERROR(VLOOKUP(A193,Setting!$E$39:$G$355,3,FALSE),""),""))</f>
        <v/>
      </c>
      <c r="M193" s="46" t="str">
        <f t="shared" si="3"/>
        <v/>
      </c>
    </row>
    <row r="194" spans="5:13" ht="24.95" customHeight="1" x14ac:dyDescent="0.3">
      <c r="E194" s="20" t="str">
        <f>IF(A194="","",COUNTIFS($A$2:A194,A194,$B$2:B194,B194)&amp; IF(B194="National Park Fees", IFERROR(VLOOKUP(A194,Setting!$E$39:$G$355,3,FALSE),""),""))</f>
        <v/>
      </c>
      <c r="M194" s="46" t="str">
        <f t="shared" si="3"/>
        <v/>
      </c>
    </row>
    <row r="195" spans="5:13" ht="24.95" customHeight="1" x14ac:dyDescent="0.3">
      <c r="E195" s="20" t="str">
        <f>IF(A195="","",COUNTIFS($A$2:A195,A195,$B$2:B195,B195)&amp; IF(B195="National Park Fees", IFERROR(VLOOKUP(A195,Setting!$E$39:$G$355,3,FALSE),""),""))</f>
        <v/>
      </c>
      <c r="M195" s="46" t="str">
        <f t="shared" si="3"/>
        <v/>
      </c>
    </row>
    <row r="196" spans="5:13" ht="24.95" customHeight="1" x14ac:dyDescent="0.3">
      <c r="E196" s="20" t="str">
        <f>IF(A196="","",COUNTIFS($A$2:A196,A196,$B$2:B196,B196)&amp; IF(B196="National Park Fees", IFERROR(VLOOKUP(A196,Setting!$E$39:$G$355,3,FALSE),""),""))</f>
        <v/>
      </c>
      <c r="M196" s="46" t="str">
        <f t="shared" si="3"/>
        <v/>
      </c>
    </row>
    <row r="197" spans="5:13" ht="24.95" customHeight="1" x14ac:dyDescent="0.3">
      <c r="E197" s="20" t="str">
        <f>IF(A197="","",COUNTIFS($A$2:A197,A197,$B$2:B197,B197)&amp; IF(B197="National Park Fees", IFERROR(VLOOKUP(A197,Setting!$E$39:$G$355,3,FALSE),""),""))</f>
        <v/>
      </c>
      <c r="M197" s="46" t="str">
        <f t="shared" si="3"/>
        <v/>
      </c>
    </row>
    <row r="198" spans="5:13" ht="24.95" customHeight="1" x14ac:dyDescent="0.3">
      <c r="E198" s="20" t="str">
        <f>IF(A198="","",COUNTIFS($A$2:A198,A198,$B$2:B198,B198)&amp; IF(B198="National Park Fees", IFERROR(VLOOKUP(A198,Setting!$E$39:$G$355,3,FALSE),""),""))</f>
        <v/>
      </c>
      <c r="M198" s="46" t="str">
        <f t="shared" si="3"/>
        <v/>
      </c>
    </row>
    <row r="199" spans="5:13" ht="24.95" customHeight="1" x14ac:dyDescent="0.3">
      <c r="E199" s="20" t="str">
        <f>IF(A199="","",COUNTIFS($A$2:A199,A199,$B$2:B199,B199)&amp; IF(B199="National Park Fees", IFERROR(VLOOKUP(A199,Setting!$E$39:$G$355,3,FALSE),""),""))</f>
        <v/>
      </c>
      <c r="M199" s="46" t="str">
        <f t="shared" si="3"/>
        <v/>
      </c>
    </row>
    <row r="200" spans="5:13" ht="24.95" customHeight="1" x14ac:dyDescent="0.3">
      <c r="E200" s="20" t="str">
        <f>IF(A200="","",COUNTIFS($A$2:A200,A200,$B$2:B200,B200)&amp; IF(B200="National Park Fees", IFERROR(VLOOKUP(A200,Setting!$E$39:$G$355,3,FALSE),""),""))</f>
        <v/>
      </c>
      <c r="M200" s="46" t="str">
        <f t="shared" si="3"/>
        <v/>
      </c>
    </row>
    <row r="201" spans="5:13" ht="24.95" customHeight="1" x14ac:dyDescent="0.3">
      <c r="E201" s="20" t="str">
        <f>IF(A201="","",COUNTIFS($A$2:A201,A201,$B$2:B201,B201)&amp; IF(B201="National Park Fees", IFERROR(VLOOKUP(A201,Setting!$E$39:$G$355,3,FALSE),""),""))</f>
        <v/>
      </c>
      <c r="M201" s="46" t="str">
        <f t="shared" si="3"/>
        <v/>
      </c>
    </row>
    <row r="202" spans="5:13" ht="24.95" customHeight="1" x14ac:dyDescent="0.3">
      <c r="E202" s="20" t="str">
        <f>IF(A202="","",COUNTIFS($A$2:A202,A202,$B$2:B202,B202)&amp; IF(B202="National Park Fees", IFERROR(VLOOKUP(A202,Setting!$E$39:$G$355,3,FALSE),""),""))</f>
        <v/>
      </c>
      <c r="M202" s="46" t="str">
        <f t="shared" si="3"/>
        <v/>
      </c>
    </row>
    <row r="203" spans="5:13" ht="24.95" customHeight="1" x14ac:dyDescent="0.3">
      <c r="E203" s="20" t="str">
        <f>IF(A203="","",COUNTIFS($A$2:A203,A203,$B$2:B203,B203)&amp; IF(B203="National Park Fees", IFERROR(VLOOKUP(A203,Setting!$E$39:$G$355,3,FALSE),""),""))</f>
        <v/>
      </c>
      <c r="M203" s="46" t="str">
        <f t="shared" si="3"/>
        <v/>
      </c>
    </row>
    <row r="204" spans="5:13" ht="24.95" customHeight="1" x14ac:dyDescent="0.3">
      <c r="E204" s="20" t="str">
        <f>IF(A204="","",COUNTIFS($A$2:A204,A204,$B$2:B204,B204)&amp; IF(B204="National Park Fees", IFERROR(VLOOKUP(A204,Setting!$E$39:$G$355,3,FALSE),""),""))</f>
        <v/>
      </c>
      <c r="M204" s="46" t="str">
        <f t="shared" si="3"/>
        <v/>
      </c>
    </row>
    <row r="205" spans="5:13" ht="24.95" customHeight="1" x14ac:dyDescent="0.3">
      <c r="E205" s="20" t="str">
        <f>IF(A205="","",COUNTIFS($A$2:A205,A205,$B$2:B205,B205)&amp; IF(B205="National Park Fees", IFERROR(VLOOKUP(A205,Setting!$E$39:$G$355,3,FALSE),""),""))</f>
        <v/>
      </c>
      <c r="M205" s="46" t="str">
        <f t="shared" si="3"/>
        <v/>
      </c>
    </row>
    <row r="206" spans="5:13" ht="24.95" customHeight="1" x14ac:dyDescent="0.3">
      <c r="E206" s="20" t="str">
        <f>IF(A206="","",COUNTIFS($A$2:A206,A206,$B$2:B206,B206)&amp; IF(B206="National Park Fees", IFERROR(VLOOKUP(A206,Setting!$E$39:$G$355,3,FALSE),""),""))</f>
        <v/>
      </c>
      <c r="M206" s="46" t="str">
        <f t="shared" si="3"/>
        <v/>
      </c>
    </row>
    <row r="207" spans="5:13" ht="24.95" customHeight="1" x14ac:dyDescent="0.3">
      <c r="E207" s="20" t="str">
        <f>IF(A207="","",COUNTIFS($A$2:A207,A207,$B$2:B207,B207)&amp; IF(B207="National Park Fees", IFERROR(VLOOKUP(A207,Setting!$E$39:$G$355,3,FALSE),""),""))</f>
        <v/>
      </c>
      <c r="M207" s="46" t="str">
        <f t="shared" ref="M207:M270" si="4">IF(AND($F207="",$G207="",$A207&lt;&gt;""),"Mistake","")</f>
        <v/>
      </c>
    </row>
    <row r="208" spans="5:13" ht="24.95" customHeight="1" x14ac:dyDescent="0.3">
      <c r="E208" s="20" t="str">
        <f>IF(A208="","",COUNTIFS($A$2:A208,A208,$B$2:B208,B208)&amp; IF(B208="National Park Fees", IFERROR(VLOOKUP(A208,Setting!$E$39:$G$355,3,FALSE),""),""))</f>
        <v/>
      </c>
      <c r="M208" s="46" t="str">
        <f t="shared" si="4"/>
        <v/>
      </c>
    </row>
    <row r="209" spans="5:13" ht="24.95" customHeight="1" x14ac:dyDescent="0.3">
      <c r="E209" s="20" t="str">
        <f>IF(A209="","",COUNTIFS($A$2:A209,A209,$B$2:B209,B209)&amp; IF(B209="National Park Fees", IFERROR(VLOOKUP(A209,Setting!$E$39:$G$355,3,FALSE),""),""))</f>
        <v/>
      </c>
      <c r="M209" s="46" t="str">
        <f t="shared" si="4"/>
        <v/>
      </c>
    </row>
    <row r="210" spans="5:13" ht="24.95" customHeight="1" x14ac:dyDescent="0.3">
      <c r="E210" s="20" t="str">
        <f>IF(A210="","",COUNTIFS($A$2:A210,A210,$B$2:B210,B210)&amp; IF(B210="National Park Fees", IFERROR(VLOOKUP(A210,Setting!$E$39:$G$355,3,FALSE),""),""))</f>
        <v/>
      </c>
      <c r="M210" s="46" t="str">
        <f t="shared" si="4"/>
        <v/>
      </c>
    </row>
    <row r="211" spans="5:13" ht="24.95" customHeight="1" x14ac:dyDescent="0.3">
      <c r="E211" s="20" t="str">
        <f>IF(A211="","",COUNTIFS($A$2:A211,A211,$B$2:B211,B211)&amp; IF(B211="National Park Fees", IFERROR(VLOOKUP(A211,Setting!$E$39:$G$355,3,FALSE),""),""))</f>
        <v/>
      </c>
      <c r="M211" s="46" t="str">
        <f t="shared" si="4"/>
        <v/>
      </c>
    </row>
    <row r="212" spans="5:13" ht="24.95" customHeight="1" x14ac:dyDescent="0.3">
      <c r="E212" s="20" t="str">
        <f>IF(A212="","",COUNTIFS($A$2:A212,A212,$B$2:B212,B212)&amp; IF(B212="National Park Fees", IFERROR(VLOOKUP(A212,Setting!$E$39:$G$355,3,FALSE),""),""))</f>
        <v/>
      </c>
      <c r="M212" s="46" t="str">
        <f t="shared" si="4"/>
        <v/>
      </c>
    </row>
    <row r="213" spans="5:13" ht="24.95" customHeight="1" x14ac:dyDescent="0.3">
      <c r="E213" s="20" t="str">
        <f>IF(A213="","",COUNTIFS($A$2:A213,A213,$B$2:B213,B213)&amp; IF(B213="National Park Fees", IFERROR(VLOOKUP(A213,Setting!$E$39:$G$355,3,FALSE),""),""))</f>
        <v/>
      </c>
      <c r="M213" s="46" t="str">
        <f t="shared" si="4"/>
        <v/>
      </c>
    </row>
    <row r="214" spans="5:13" ht="24.95" customHeight="1" x14ac:dyDescent="0.3">
      <c r="E214" s="20" t="str">
        <f>IF(A214="","",COUNTIFS($A$2:A214,A214,$B$2:B214,B214)&amp; IF(B214="National Park Fees", IFERROR(VLOOKUP(A214,Setting!$E$39:$G$355,3,FALSE),""),""))</f>
        <v/>
      </c>
      <c r="M214" s="46" t="str">
        <f t="shared" si="4"/>
        <v/>
      </c>
    </row>
    <row r="215" spans="5:13" ht="24.95" customHeight="1" x14ac:dyDescent="0.3">
      <c r="E215" s="20" t="str">
        <f>IF(A215="","",COUNTIFS($A$2:A215,A215,$B$2:B215,B215)&amp; IF(B215="National Park Fees", IFERROR(VLOOKUP(A215,Setting!$E$39:$G$355,3,FALSE),""),""))</f>
        <v/>
      </c>
      <c r="M215" s="46" t="str">
        <f t="shared" si="4"/>
        <v/>
      </c>
    </row>
    <row r="216" spans="5:13" ht="24.95" customHeight="1" x14ac:dyDescent="0.3">
      <c r="E216" s="20" t="str">
        <f>IF(A216="","",COUNTIFS($A$2:A216,A216,$B$2:B216,B216)&amp; IF(B216="National Park Fees", IFERROR(VLOOKUP(A216,Setting!$E$39:$G$355,3,FALSE),""),""))</f>
        <v/>
      </c>
      <c r="M216" s="46" t="str">
        <f t="shared" si="4"/>
        <v/>
      </c>
    </row>
    <row r="217" spans="5:13" ht="24.95" customHeight="1" x14ac:dyDescent="0.3">
      <c r="E217" s="20" t="str">
        <f>IF(A217="","",COUNTIFS($A$2:A217,A217,$B$2:B217,B217)&amp; IF(B217="National Park Fees", IFERROR(VLOOKUP(A217,Setting!$E$39:$G$355,3,FALSE),""),""))</f>
        <v/>
      </c>
      <c r="M217" s="46" t="str">
        <f t="shared" si="4"/>
        <v/>
      </c>
    </row>
    <row r="218" spans="5:13" ht="24.95" customHeight="1" x14ac:dyDescent="0.3">
      <c r="E218" s="20" t="str">
        <f>IF(A218="","",COUNTIFS($A$2:A218,A218,$B$2:B218,B218)&amp; IF(B218="National Park Fees", IFERROR(VLOOKUP(A218,Setting!$E$39:$G$355,3,FALSE),""),""))</f>
        <v/>
      </c>
      <c r="M218" s="46" t="str">
        <f t="shared" si="4"/>
        <v/>
      </c>
    </row>
    <row r="219" spans="5:13" ht="24.95" customHeight="1" x14ac:dyDescent="0.3">
      <c r="E219" s="20" t="str">
        <f>IF(A219="","",COUNTIFS($A$2:A219,A219,$B$2:B219,B219)&amp; IF(B219="National Park Fees", IFERROR(VLOOKUP(A219,Setting!$E$39:$G$355,3,FALSE),""),""))</f>
        <v/>
      </c>
      <c r="M219" s="46" t="str">
        <f t="shared" si="4"/>
        <v/>
      </c>
    </row>
    <row r="220" spans="5:13" ht="24.95" customHeight="1" x14ac:dyDescent="0.3">
      <c r="E220" s="20" t="str">
        <f>IF(A220="","",COUNTIFS($A$2:A220,A220,$B$2:B220,B220)&amp; IF(B220="National Park Fees", IFERROR(VLOOKUP(A220,Setting!$E$39:$G$355,3,FALSE),""),""))</f>
        <v/>
      </c>
      <c r="M220" s="46" t="str">
        <f t="shared" si="4"/>
        <v/>
      </c>
    </row>
    <row r="221" spans="5:13" ht="24.95" customHeight="1" x14ac:dyDescent="0.3">
      <c r="E221" s="20" t="str">
        <f>IF(A221="","",COUNTIFS($A$2:A221,A221,$B$2:B221,B221)&amp; IF(B221="National Park Fees", IFERROR(VLOOKUP(A221,Setting!$E$39:$G$355,3,FALSE),""),""))</f>
        <v/>
      </c>
      <c r="M221" s="46" t="str">
        <f t="shared" si="4"/>
        <v/>
      </c>
    </row>
    <row r="222" spans="5:13" ht="24.95" customHeight="1" x14ac:dyDescent="0.3">
      <c r="E222" s="20" t="str">
        <f>IF(A222="","",COUNTIFS($A$2:A222,A222,$B$2:B222,B222)&amp; IF(B222="National Park Fees", IFERROR(VLOOKUP(A222,Setting!$E$39:$G$355,3,FALSE),""),""))</f>
        <v/>
      </c>
      <c r="M222" s="46" t="str">
        <f t="shared" si="4"/>
        <v/>
      </c>
    </row>
    <row r="223" spans="5:13" ht="24.95" customHeight="1" x14ac:dyDescent="0.3">
      <c r="E223" s="20" t="str">
        <f>IF(A223="","",COUNTIFS($A$2:A223,A223,$B$2:B223,B223)&amp; IF(B223="National Park Fees", IFERROR(VLOOKUP(A223,Setting!$E$39:$G$355,3,FALSE),""),""))</f>
        <v/>
      </c>
      <c r="M223" s="46" t="str">
        <f t="shared" si="4"/>
        <v/>
      </c>
    </row>
    <row r="224" spans="5:13" ht="24.95" customHeight="1" x14ac:dyDescent="0.3">
      <c r="E224" s="20" t="str">
        <f>IF(A224="","",COUNTIFS($A$2:A224,A224,$B$2:B224,B224)&amp; IF(B224="National Park Fees", IFERROR(VLOOKUP(A224,Setting!$E$39:$G$355,3,FALSE),""),""))</f>
        <v/>
      </c>
      <c r="M224" s="46" t="str">
        <f t="shared" si="4"/>
        <v/>
      </c>
    </row>
    <row r="225" spans="5:13" ht="24.95" customHeight="1" x14ac:dyDescent="0.3">
      <c r="E225" s="20" t="str">
        <f>IF(A225="","",COUNTIFS($A$2:A225,A225,$B$2:B225,B225)&amp; IF(B225="National Park Fees", IFERROR(VLOOKUP(A225,Setting!$E$39:$G$355,3,FALSE),""),""))</f>
        <v/>
      </c>
      <c r="M225" s="46" t="str">
        <f t="shared" si="4"/>
        <v/>
      </c>
    </row>
    <row r="226" spans="5:13" ht="24.95" customHeight="1" x14ac:dyDescent="0.3">
      <c r="E226" s="20" t="str">
        <f>IF(A226="","",COUNTIFS($A$2:A226,A226,$B$2:B226,B226)&amp; IF(B226="National Park Fees", IFERROR(VLOOKUP(A226,Setting!$E$39:$G$355,3,FALSE),""),""))</f>
        <v/>
      </c>
      <c r="M226" s="46" t="str">
        <f t="shared" si="4"/>
        <v/>
      </c>
    </row>
    <row r="227" spans="5:13" ht="24.95" customHeight="1" x14ac:dyDescent="0.3">
      <c r="E227" s="20" t="str">
        <f>IF(A227="","",COUNTIFS($A$2:A227,A227,$B$2:B227,B227)&amp; IF(B227="National Park Fees", IFERROR(VLOOKUP(A227,Setting!$E$39:$G$355,3,FALSE),""),""))</f>
        <v/>
      </c>
      <c r="M227" s="46" t="str">
        <f t="shared" si="4"/>
        <v/>
      </c>
    </row>
    <row r="228" spans="5:13" ht="24.95" customHeight="1" x14ac:dyDescent="0.3">
      <c r="E228" s="20" t="str">
        <f>IF(A228="","",COUNTIFS($A$2:A228,A228,$B$2:B228,B228)&amp; IF(B228="National Park Fees", IFERROR(VLOOKUP(A228,Setting!$E$39:$G$355,3,FALSE),""),""))</f>
        <v/>
      </c>
      <c r="M228" s="46" t="str">
        <f t="shared" si="4"/>
        <v/>
      </c>
    </row>
    <row r="229" spans="5:13" ht="24.95" customHeight="1" x14ac:dyDescent="0.3">
      <c r="E229" s="20" t="str">
        <f>IF(A229="","",COUNTIFS($A$2:A229,A229,$B$2:B229,B229)&amp; IF(B229="National Park Fees", IFERROR(VLOOKUP(A229,Setting!$E$39:$G$355,3,FALSE),""),""))</f>
        <v/>
      </c>
      <c r="M229" s="46" t="str">
        <f t="shared" si="4"/>
        <v/>
      </c>
    </row>
    <row r="230" spans="5:13" ht="24.95" customHeight="1" x14ac:dyDescent="0.3">
      <c r="E230" s="20" t="str">
        <f>IF(A230="","",COUNTIFS($A$2:A230,A230,$B$2:B230,B230)&amp; IF(B230="National Park Fees", IFERROR(VLOOKUP(A230,Setting!$E$39:$G$355,3,FALSE),""),""))</f>
        <v/>
      </c>
      <c r="M230" s="46" t="str">
        <f t="shared" si="4"/>
        <v/>
      </c>
    </row>
    <row r="231" spans="5:13" ht="24.95" customHeight="1" x14ac:dyDescent="0.3">
      <c r="E231" s="20" t="str">
        <f>IF(A231="","",COUNTIFS($A$2:A231,A231,$B$2:B231,B231)&amp; IF(B231="National Park Fees", IFERROR(VLOOKUP(A231,Setting!$E$39:$G$355,3,FALSE),""),""))</f>
        <v/>
      </c>
      <c r="M231" s="46" t="str">
        <f t="shared" si="4"/>
        <v/>
      </c>
    </row>
    <row r="232" spans="5:13" ht="24.95" customHeight="1" x14ac:dyDescent="0.3">
      <c r="E232" s="20" t="str">
        <f>IF(A232="","",COUNTIFS($A$2:A232,A232,$B$2:B232,B232)&amp; IF(B232="National Park Fees", IFERROR(VLOOKUP(A232,Setting!$E$39:$G$355,3,FALSE),""),""))</f>
        <v/>
      </c>
      <c r="M232" s="46" t="str">
        <f t="shared" si="4"/>
        <v/>
      </c>
    </row>
    <row r="233" spans="5:13" ht="24.95" customHeight="1" x14ac:dyDescent="0.3">
      <c r="E233" s="20" t="str">
        <f>IF(A233="","",COUNTIFS($A$2:A233,A233,$B$2:B233,B233)&amp; IF(B233="National Park Fees", IFERROR(VLOOKUP(A233,Setting!$E$39:$G$355,3,FALSE),""),""))</f>
        <v/>
      </c>
      <c r="M233" s="46" t="str">
        <f t="shared" si="4"/>
        <v/>
      </c>
    </row>
    <row r="234" spans="5:13" ht="24.95" customHeight="1" x14ac:dyDescent="0.3">
      <c r="E234" s="20" t="str">
        <f>IF(A234="","",COUNTIFS($A$2:A234,A234,$B$2:B234,B234)&amp; IF(B234="National Park Fees", IFERROR(VLOOKUP(A234,Setting!$E$39:$G$355,3,FALSE),""),""))</f>
        <v/>
      </c>
      <c r="M234" s="46" t="str">
        <f t="shared" si="4"/>
        <v/>
      </c>
    </row>
    <row r="235" spans="5:13" ht="24.95" customHeight="1" x14ac:dyDescent="0.3">
      <c r="E235" s="20" t="str">
        <f>IF(A235="","",COUNTIFS($A$2:A235,A235,$B$2:B235,B235)&amp; IF(B235="National Park Fees", IFERROR(VLOOKUP(A235,Setting!$E$39:$G$355,3,FALSE),""),""))</f>
        <v/>
      </c>
      <c r="M235" s="46" t="str">
        <f t="shared" si="4"/>
        <v/>
      </c>
    </row>
    <row r="236" spans="5:13" ht="24.95" customHeight="1" x14ac:dyDescent="0.3">
      <c r="E236" s="20" t="str">
        <f>IF(A236="","",COUNTIFS($A$2:A236,A236,$B$2:B236,B236)&amp; IF(B236="National Park Fees", IFERROR(VLOOKUP(A236,Setting!$E$39:$G$355,3,FALSE),""),""))</f>
        <v/>
      </c>
      <c r="M236" s="46" t="str">
        <f t="shared" si="4"/>
        <v/>
      </c>
    </row>
    <row r="237" spans="5:13" ht="24.95" customHeight="1" x14ac:dyDescent="0.3">
      <c r="E237" s="20" t="str">
        <f>IF(A237="","",COUNTIFS($A$2:A237,A237,$B$2:B237,B237)&amp; IF(B237="National Park Fees", IFERROR(VLOOKUP(A237,Setting!$E$39:$G$355,3,FALSE),""),""))</f>
        <v/>
      </c>
      <c r="M237" s="46" t="str">
        <f t="shared" si="4"/>
        <v/>
      </c>
    </row>
    <row r="238" spans="5:13" ht="24.95" customHeight="1" x14ac:dyDescent="0.3">
      <c r="E238" s="20" t="str">
        <f>IF(A238="","",COUNTIFS($A$2:A238,A238,$B$2:B238,B238)&amp; IF(B238="National Park Fees", IFERROR(VLOOKUP(A238,Setting!$E$39:$G$355,3,FALSE),""),""))</f>
        <v/>
      </c>
      <c r="M238" s="46" t="str">
        <f t="shared" si="4"/>
        <v/>
      </c>
    </row>
    <row r="239" spans="5:13" ht="24.95" customHeight="1" x14ac:dyDescent="0.3">
      <c r="E239" s="20" t="str">
        <f>IF(A239="","",COUNTIFS($A$2:A239,A239,$B$2:B239,B239)&amp; IF(B239="National Park Fees", IFERROR(VLOOKUP(A239,Setting!$E$39:$G$355,3,FALSE),""),""))</f>
        <v/>
      </c>
      <c r="M239" s="46" t="str">
        <f t="shared" si="4"/>
        <v/>
      </c>
    </row>
    <row r="240" spans="5:13" ht="24.95" customHeight="1" x14ac:dyDescent="0.3">
      <c r="E240" s="20" t="str">
        <f>IF(A240="","",COUNTIFS($A$2:A240,A240,$B$2:B240,B240)&amp; IF(B240="National Park Fees", IFERROR(VLOOKUP(A240,Setting!$E$39:$G$355,3,FALSE),""),""))</f>
        <v/>
      </c>
      <c r="M240" s="46" t="str">
        <f t="shared" si="4"/>
        <v/>
      </c>
    </row>
    <row r="241" spans="5:13" ht="24.95" customHeight="1" x14ac:dyDescent="0.3">
      <c r="E241" s="20" t="str">
        <f>IF(A241="","",COUNTIFS($A$2:A241,A241,$B$2:B241,B241)&amp; IF(B241="National Park Fees", IFERROR(VLOOKUP(A241,Setting!$E$39:$G$355,3,FALSE),""),""))</f>
        <v/>
      </c>
      <c r="M241" s="46" t="str">
        <f t="shared" si="4"/>
        <v/>
      </c>
    </row>
    <row r="242" spans="5:13" ht="24.95" customHeight="1" x14ac:dyDescent="0.3">
      <c r="E242" s="20" t="str">
        <f>IF(A242="","",COUNTIFS($A$2:A242,A242,$B$2:B242,B242)&amp; IF(B242="National Park Fees", IFERROR(VLOOKUP(A242,Setting!$E$39:$G$355,3,FALSE),""),""))</f>
        <v/>
      </c>
      <c r="M242" s="46" t="str">
        <f t="shared" si="4"/>
        <v/>
      </c>
    </row>
    <row r="243" spans="5:13" ht="24.95" customHeight="1" x14ac:dyDescent="0.3">
      <c r="E243" s="20" t="str">
        <f>IF(A243="","",COUNTIFS($A$2:A243,A243,$B$2:B243,B243)&amp; IF(B243="National Park Fees", IFERROR(VLOOKUP(A243,Setting!$E$39:$G$355,3,FALSE),""),""))</f>
        <v/>
      </c>
      <c r="M243" s="46" t="str">
        <f t="shared" si="4"/>
        <v/>
      </c>
    </row>
    <row r="244" spans="5:13" ht="24.95" customHeight="1" x14ac:dyDescent="0.3">
      <c r="E244" s="20" t="str">
        <f>IF(A244="","",COUNTIFS($A$2:A244,A244,$B$2:B244,B244)&amp; IF(B244="National Park Fees", IFERROR(VLOOKUP(A244,Setting!$E$39:$G$355,3,FALSE),""),""))</f>
        <v/>
      </c>
      <c r="M244" s="46" t="str">
        <f t="shared" si="4"/>
        <v/>
      </c>
    </row>
    <row r="245" spans="5:13" ht="24.95" customHeight="1" x14ac:dyDescent="0.3">
      <c r="E245" s="20" t="str">
        <f>IF(A245="","",COUNTIFS($A$2:A245,A245,$B$2:B245,B245)&amp; IF(B245="National Park Fees", IFERROR(VLOOKUP(A245,Setting!$E$39:$G$355,3,FALSE),""),""))</f>
        <v/>
      </c>
      <c r="M245" s="46" t="str">
        <f t="shared" si="4"/>
        <v/>
      </c>
    </row>
    <row r="246" spans="5:13" ht="24.95" customHeight="1" x14ac:dyDescent="0.3">
      <c r="E246" s="20" t="str">
        <f>IF(A246="","",COUNTIFS($A$2:A246,A246,$B$2:B246,B246)&amp; IF(B246="National Park Fees", IFERROR(VLOOKUP(A246,Setting!$E$39:$G$355,3,FALSE),""),""))</f>
        <v/>
      </c>
      <c r="M246" s="46" t="str">
        <f t="shared" si="4"/>
        <v/>
      </c>
    </row>
    <row r="247" spans="5:13" ht="24.95" customHeight="1" x14ac:dyDescent="0.3">
      <c r="E247" s="20" t="str">
        <f>IF(A247="","",COUNTIFS($A$2:A247,A247,$B$2:B247,B247)&amp; IF(B247="National Park Fees", IFERROR(VLOOKUP(A247,Setting!$E$39:$G$355,3,FALSE),""),""))</f>
        <v/>
      </c>
      <c r="M247" s="46" t="str">
        <f t="shared" si="4"/>
        <v/>
      </c>
    </row>
    <row r="248" spans="5:13" ht="24.95" customHeight="1" x14ac:dyDescent="0.3">
      <c r="E248" s="20" t="str">
        <f>IF(A248="","",COUNTIFS($A$2:A248,A248,$B$2:B248,B248)&amp; IF(B248="National Park Fees", IFERROR(VLOOKUP(A248,Setting!$E$39:$G$355,3,FALSE),""),""))</f>
        <v/>
      </c>
      <c r="M248" s="46" t="str">
        <f t="shared" si="4"/>
        <v/>
      </c>
    </row>
    <row r="249" spans="5:13" ht="24.95" customHeight="1" x14ac:dyDescent="0.3">
      <c r="E249" s="20" t="str">
        <f>IF(A249="","",COUNTIFS($A$2:A249,A249,$B$2:B249,B249)&amp; IF(B249="National Park Fees", IFERROR(VLOOKUP(A249,Setting!$E$39:$G$355,3,FALSE),""),""))</f>
        <v/>
      </c>
      <c r="M249" s="46" t="str">
        <f t="shared" si="4"/>
        <v/>
      </c>
    </row>
    <row r="250" spans="5:13" ht="24.95" customHeight="1" x14ac:dyDescent="0.3">
      <c r="E250" s="20" t="str">
        <f>IF(A250="","",COUNTIFS($A$2:A250,A250,$B$2:B250,B250)&amp; IF(B250="National Park Fees", IFERROR(VLOOKUP(A250,Setting!$E$39:$G$355,3,FALSE),""),""))</f>
        <v/>
      </c>
      <c r="M250" s="46" t="str">
        <f t="shared" si="4"/>
        <v/>
      </c>
    </row>
    <row r="251" spans="5:13" ht="24.95" customHeight="1" x14ac:dyDescent="0.3">
      <c r="E251" s="20" t="str">
        <f>IF(A251="","",COUNTIFS($A$2:A251,A251,$B$2:B251,B251)&amp; IF(B251="National Park Fees", IFERROR(VLOOKUP(A251,Setting!$E$39:$G$355,3,FALSE),""),""))</f>
        <v/>
      </c>
      <c r="M251" s="46" t="str">
        <f t="shared" si="4"/>
        <v/>
      </c>
    </row>
    <row r="252" spans="5:13" ht="24.95" customHeight="1" x14ac:dyDescent="0.3">
      <c r="E252" s="20" t="str">
        <f>IF(A252="","",COUNTIFS($A$2:A252,A252,$B$2:B252,B252)&amp; IF(B252="National Park Fees", IFERROR(VLOOKUP(A252,Setting!$E$39:$G$355,3,FALSE),""),""))</f>
        <v/>
      </c>
      <c r="M252" s="46" t="str">
        <f t="shared" si="4"/>
        <v/>
      </c>
    </row>
    <row r="253" spans="5:13" ht="24.95" customHeight="1" x14ac:dyDescent="0.3">
      <c r="E253" s="20" t="str">
        <f>IF(A253="","",COUNTIFS($A$2:A253,A253,$B$2:B253,B253)&amp; IF(B253="National Park Fees", IFERROR(VLOOKUP(A253,Setting!$E$39:$G$355,3,FALSE),""),""))</f>
        <v/>
      </c>
      <c r="M253" s="46" t="str">
        <f t="shared" si="4"/>
        <v/>
      </c>
    </row>
    <row r="254" spans="5:13" ht="24.95" customHeight="1" x14ac:dyDescent="0.3">
      <c r="E254" s="20" t="str">
        <f>IF(A254="","",COUNTIFS($A$2:A254,A254,$B$2:B254,B254)&amp; IF(B254="National Park Fees", IFERROR(VLOOKUP(A254,Setting!$E$39:$G$355,3,FALSE),""),""))</f>
        <v/>
      </c>
      <c r="M254" s="46" t="str">
        <f t="shared" si="4"/>
        <v/>
      </c>
    </row>
    <row r="255" spans="5:13" ht="24.95" customHeight="1" x14ac:dyDescent="0.3">
      <c r="E255" s="20" t="str">
        <f>IF(A255="","",COUNTIFS($A$2:A255,A255,$B$2:B255,B255)&amp; IF(B255="National Park Fees", IFERROR(VLOOKUP(A255,Setting!$E$39:$G$355,3,FALSE),""),""))</f>
        <v/>
      </c>
      <c r="M255" s="46" t="str">
        <f t="shared" si="4"/>
        <v/>
      </c>
    </row>
    <row r="256" spans="5:13" ht="24.95" customHeight="1" x14ac:dyDescent="0.3">
      <c r="E256" s="20" t="str">
        <f>IF(A256="","",COUNTIFS($A$2:A256,A256,$B$2:B256,B256)&amp; IF(B256="National Park Fees", IFERROR(VLOOKUP(A256,Setting!$E$39:$G$355,3,FALSE),""),""))</f>
        <v/>
      </c>
      <c r="M256" s="46" t="str">
        <f t="shared" si="4"/>
        <v/>
      </c>
    </row>
    <row r="257" spans="5:13" ht="24.95" customHeight="1" x14ac:dyDescent="0.3">
      <c r="E257" s="20" t="str">
        <f>IF(A257="","",COUNTIFS($A$2:A257,A257,$B$2:B257,B257)&amp; IF(B257="National Park Fees", IFERROR(VLOOKUP(A257,Setting!$E$39:$G$355,3,FALSE),""),""))</f>
        <v/>
      </c>
      <c r="M257" s="46" t="str">
        <f t="shared" si="4"/>
        <v/>
      </c>
    </row>
    <row r="258" spans="5:13" ht="24.95" customHeight="1" x14ac:dyDescent="0.3">
      <c r="E258" s="20" t="str">
        <f>IF(A258="","",COUNTIFS($A$2:A258,A258,$B$2:B258,B258)&amp; IF(B258="National Park Fees", IFERROR(VLOOKUP(A258,Setting!$E$39:$G$355,3,FALSE),""),""))</f>
        <v/>
      </c>
      <c r="M258" s="46" t="str">
        <f t="shared" si="4"/>
        <v/>
      </c>
    </row>
    <row r="259" spans="5:13" ht="24.95" customHeight="1" x14ac:dyDescent="0.3">
      <c r="E259" s="20" t="str">
        <f>IF(A259="","",COUNTIFS($A$2:A259,A259,$B$2:B259,B259)&amp; IF(B259="National Park Fees", IFERROR(VLOOKUP(A259,Setting!$E$39:$G$355,3,FALSE),""),""))</f>
        <v/>
      </c>
      <c r="M259" s="46" t="str">
        <f t="shared" si="4"/>
        <v/>
      </c>
    </row>
    <row r="260" spans="5:13" ht="24.95" customHeight="1" x14ac:dyDescent="0.3">
      <c r="E260" s="20" t="str">
        <f>IF(A260="","",COUNTIFS($A$2:A260,A260,$B$2:B260,B260)&amp; IF(B260="National Park Fees", IFERROR(VLOOKUP(A260,Setting!$E$39:$G$355,3,FALSE),""),""))</f>
        <v/>
      </c>
      <c r="M260" s="46" t="str">
        <f t="shared" si="4"/>
        <v/>
      </c>
    </row>
    <row r="261" spans="5:13" ht="24.95" customHeight="1" x14ac:dyDescent="0.3">
      <c r="E261" s="20" t="str">
        <f>IF(A261="","",COUNTIFS($A$2:A261,A261,$B$2:B261,B261)&amp; IF(B261="National Park Fees", IFERROR(VLOOKUP(A261,Setting!$E$39:$G$355,3,FALSE),""),""))</f>
        <v/>
      </c>
      <c r="M261" s="46" t="str">
        <f t="shared" si="4"/>
        <v/>
      </c>
    </row>
    <row r="262" spans="5:13" ht="24.95" customHeight="1" x14ac:dyDescent="0.3">
      <c r="E262" s="20" t="str">
        <f>IF(A262="","",COUNTIFS($A$2:A262,A262,$B$2:B262,B262)&amp; IF(B262="National Park Fees", IFERROR(VLOOKUP(A262,Setting!$E$39:$G$355,3,FALSE),""),""))</f>
        <v/>
      </c>
      <c r="M262" s="46" t="str">
        <f t="shared" si="4"/>
        <v/>
      </c>
    </row>
    <row r="263" spans="5:13" ht="24.95" customHeight="1" x14ac:dyDescent="0.3">
      <c r="E263" s="20" t="str">
        <f>IF(A263="","",COUNTIFS($A$2:A263,A263,$B$2:B263,B263)&amp; IF(B263="National Park Fees", IFERROR(VLOOKUP(A263,Setting!$E$39:$G$355,3,FALSE),""),""))</f>
        <v/>
      </c>
      <c r="M263" s="46" t="str">
        <f t="shared" si="4"/>
        <v/>
      </c>
    </row>
    <row r="264" spans="5:13" ht="24.95" customHeight="1" x14ac:dyDescent="0.3">
      <c r="E264" s="20" t="str">
        <f>IF(A264="","",COUNTIFS($A$2:A264,A264,$B$2:B264,B264)&amp; IF(B264="National Park Fees", IFERROR(VLOOKUP(A264,Setting!$E$39:$G$355,3,FALSE),""),""))</f>
        <v/>
      </c>
      <c r="M264" s="46" t="str">
        <f t="shared" si="4"/>
        <v/>
      </c>
    </row>
    <row r="265" spans="5:13" ht="24.95" customHeight="1" x14ac:dyDescent="0.3">
      <c r="E265" s="20" t="str">
        <f>IF(A265="","",COUNTIFS($A$2:A265,A265,$B$2:B265,B265)&amp; IF(B265="National Park Fees", IFERROR(VLOOKUP(A265,Setting!$E$39:$G$355,3,FALSE),""),""))</f>
        <v/>
      </c>
      <c r="M265" s="46" t="str">
        <f t="shared" si="4"/>
        <v/>
      </c>
    </row>
    <row r="266" spans="5:13" ht="24.95" customHeight="1" x14ac:dyDescent="0.3">
      <c r="E266" s="20" t="str">
        <f>IF(A266="","",COUNTIFS($A$2:A266,A266,$B$2:B266,B266)&amp; IF(B266="National Park Fees", IFERROR(VLOOKUP(A266,Setting!$E$39:$G$355,3,FALSE),""),""))</f>
        <v/>
      </c>
      <c r="M266" s="46" t="str">
        <f t="shared" si="4"/>
        <v/>
      </c>
    </row>
    <row r="267" spans="5:13" ht="24.95" customHeight="1" x14ac:dyDescent="0.3">
      <c r="E267" s="20" t="str">
        <f>IF(A267="","",COUNTIFS($A$2:A267,A267,$B$2:B267,B267)&amp; IF(B267="National Park Fees", IFERROR(VLOOKUP(A267,Setting!$E$39:$G$355,3,FALSE),""),""))</f>
        <v/>
      </c>
      <c r="M267" s="46" t="str">
        <f t="shared" si="4"/>
        <v/>
      </c>
    </row>
    <row r="268" spans="5:13" ht="24.95" customHeight="1" x14ac:dyDescent="0.3">
      <c r="E268" s="20" t="str">
        <f>IF(A268="","",COUNTIFS($A$2:A268,A268,$B$2:B268,B268)&amp; IF(B268="National Park Fees", IFERROR(VLOOKUP(A268,Setting!$E$39:$G$355,3,FALSE),""),""))</f>
        <v/>
      </c>
      <c r="M268" s="46" t="str">
        <f t="shared" si="4"/>
        <v/>
      </c>
    </row>
    <row r="269" spans="5:13" ht="24.95" customHeight="1" x14ac:dyDescent="0.3">
      <c r="E269" s="20" t="str">
        <f>IF(A269="","",COUNTIFS($A$2:A269,A269,$B$2:B269,B269)&amp; IF(B269="National Park Fees", IFERROR(VLOOKUP(A269,Setting!$E$39:$G$355,3,FALSE),""),""))</f>
        <v/>
      </c>
      <c r="M269" s="46" t="str">
        <f t="shared" si="4"/>
        <v/>
      </c>
    </row>
    <row r="270" spans="5:13" ht="24.95" customHeight="1" x14ac:dyDescent="0.3">
      <c r="E270" s="20" t="str">
        <f>IF(A270="","",COUNTIFS($A$2:A270,A270,$B$2:B270,B270)&amp; IF(B270="National Park Fees", IFERROR(VLOOKUP(A270,Setting!$E$39:$G$355,3,FALSE),""),""))</f>
        <v/>
      </c>
      <c r="M270" s="46" t="str">
        <f t="shared" si="4"/>
        <v/>
      </c>
    </row>
    <row r="271" spans="5:13" ht="24.95" customHeight="1" x14ac:dyDescent="0.3">
      <c r="E271" s="20" t="str">
        <f>IF(A271="","",COUNTIFS($A$2:A271,A271,$B$2:B271,B271)&amp; IF(B271="National Park Fees", IFERROR(VLOOKUP(A271,Setting!$E$39:$G$355,3,FALSE),""),""))</f>
        <v/>
      </c>
      <c r="M271" s="46" t="str">
        <f t="shared" ref="M271:M334" si="5">IF(AND($F271="",$G271="",$A271&lt;&gt;""),"Mistake","")</f>
        <v/>
      </c>
    </row>
    <row r="272" spans="5:13" ht="24.95" customHeight="1" x14ac:dyDescent="0.3">
      <c r="E272" s="20" t="str">
        <f>IF(A272="","",COUNTIFS($A$2:A272,A272,$B$2:B272,B272)&amp; IF(B272="National Park Fees", IFERROR(VLOOKUP(A272,Setting!$E$39:$G$355,3,FALSE),""),""))</f>
        <v/>
      </c>
      <c r="M272" s="46" t="str">
        <f t="shared" si="5"/>
        <v/>
      </c>
    </row>
    <row r="273" spans="5:13" ht="24.95" customHeight="1" x14ac:dyDescent="0.3">
      <c r="E273" s="20" t="str">
        <f>IF(A273="","",COUNTIFS($A$2:A273,A273,$B$2:B273,B273)&amp; IF(B273="National Park Fees", IFERROR(VLOOKUP(A273,Setting!$E$39:$G$355,3,FALSE),""),""))</f>
        <v/>
      </c>
      <c r="M273" s="46" t="str">
        <f t="shared" si="5"/>
        <v/>
      </c>
    </row>
    <row r="274" spans="5:13" ht="24.95" customHeight="1" x14ac:dyDescent="0.3">
      <c r="E274" s="20" t="str">
        <f>IF(A274="","",COUNTIFS($A$2:A274,A274,$B$2:B274,B274)&amp; IF(B274="National Park Fees", IFERROR(VLOOKUP(A274,Setting!$E$39:$G$355,3,FALSE),""),""))</f>
        <v/>
      </c>
      <c r="M274" s="46" t="str">
        <f t="shared" si="5"/>
        <v/>
      </c>
    </row>
    <row r="275" spans="5:13" ht="24.95" customHeight="1" x14ac:dyDescent="0.3">
      <c r="E275" s="20" t="str">
        <f>IF(A275="","",COUNTIFS($A$2:A275,A275,$B$2:B275,B275)&amp; IF(B275="National Park Fees", IFERROR(VLOOKUP(A275,Setting!$E$39:$G$355,3,FALSE),""),""))</f>
        <v/>
      </c>
      <c r="M275" s="46" t="str">
        <f t="shared" si="5"/>
        <v/>
      </c>
    </row>
    <row r="276" spans="5:13" ht="24.95" customHeight="1" x14ac:dyDescent="0.3">
      <c r="E276" s="20" t="str">
        <f>IF(A276="","",COUNTIFS($A$2:A276,A276,$B$2:B276,B276)&amp; IF(B276="National Park Fees", IFERROR(VLOOKUP(A276,Setting!$E$39:$G$355,3,FALSE),""),""))</f>
        <v/>
      </c>
      <c r="M276" s="46" t="str">
        <f t="shared" si="5"/>
        <v/>
      </c>
    </row>
    <row r="277" spans="5:13" ht="24.95" customHeight="1" x14ac:dyDescent="0.3">
      <c r="E277" s="20" t="str">
        <f>IF(A277="","",COUNTIFS($A$2:A277,A277,$B$2:B277,B277)&amp; IF(B277="National Park Fees", IFERROR(VLOOKUP(A277,Setting!$E$39:$G$355,3,FALSE),""),""))</f>
        <v/>
      </c>
      <c r="M277" s="46" t="str">
        <f t="shared" si="5"/>
        <v/>
      </c>
    </row>
    <row r="278" spans="5:13" ht="24.95" customHeight="1" x14ac:dyDescent="0.3">
      <c r="E278" s="20" t="str">
        <f>IF(A278="","",COUNTIFS($A$2:A278,A278,$B$2:B278,B278)&amp; IF(B278="National Park Fees", IFERROR(VLOOKUP(A278,Setting!$E$39:$G$355,3,FALSE),""),""))</f>
        <v/>
      </c>
      <c r="M278" s="46" t="str">
        <f t="shared" si="5"/>
        <v/>
      </c>
    </row>
    <row r="279" spans="5:13" ht="24.95" customHeight="1" x14ac:dyDescent="0.3">
      <c r="E279" s="20" t="str">
        <f>IF(A279="","",COUNTIFS($A$2:A279,A279,$B$2:B279,B279)&amp; IF(B279="National Park Fees", IFERROR(VLOOKUP(A279,Setting!$E$39:$G$355,3,FALSE),""),""))</f>
        <v/>
      </c>
      <c r="M279" s="46" t="str">
        <f t="shared" si="5"/>
        <v/>
      </c>
    </row>
    <row r="280" spans="5:13" ht="24.95" customHeight="1" x14ac:dyDescent="0.3">
      <c r="E280" s="20" t="str">
        <f>IF(A280="","",COUNTIFS($A$2:A280,A280,$B$2:B280,B280)&amp; IF(B280="National Park Fees", IFERROR(VLOOKUP(A280,Setting!$E$39:$G$355,3,FALSE),""),""))</f>
        <v/>
      </c>
      <c r="M280" s="46" t="str">
        <f t="shared" si="5"/>
        <v/>
      </c>
    </row>
    <row r="281" spans="5:13" ht="24.95" customHeight="1" x14ac:dyDescent="0.3">
      <c r="E281" s="20" t="str">
        <f>IF(A281="","",COUNTIFS($A$2:A281,A281,$B$2:B281,B281)&amp; IF(B281="National Park Fees", IFERROR(VLOOKUP(A281,Setting!$E$39:$G$355,3,FALSE),""),""))</f>
        <v/>
      </c>
      <c r="M281" s="46" t="str">
        <f t="shared" si="5"/>
        <v/>
      </c>
    </row>
    <row r="282" spans="5:13" ht="24.95" customHeight="1" x14ac:dyDescent="0.3">
      <c r="E282" s="20" t="str">
        <f>IF(A282="","",COUNTIFS($A$2:A282,A282,$B$2:B282,B282)&amp; IF(B282="National Park Fees", IFERROR(VLOOKUP(A282,Setting!$E$39:$G$355,3,FALSE),""),""))</f>
        <v/>
      </c>
      <c r="M282" s="46" t="str">
        <f t="shared" si="5"/>
        <v/>
      </c>
    </row>
    <row r="283" spans="5:13" ht="24.95" customHeight="1" x14ac:dyDescent="0.3">
      <c r="E283" s="20" t="str">
        <f>IF(A283="","",COUNTIFS($A$2:A283,A283,$B$2:B283,B283)&amp; IF(B283="National Park Fees", IFERROR(VLOOKUP(A283,Setting!$E$39:$G$355,3,FALSE),""),""))</f>
        <v/>
      </c>
      <c r="M283" s="46" t="str">
        <f t="shared" si="5"/>
        <v/>
      </c>
    </row>
    <row r="284" spans="5:13" ht="24.95" customHeight="1" x14ac:dyDescent="0.3">
      <c r="E284" s="20" t="str">
        <f>IF(A284="","",COUNTIFS($A$2:A284,A284,$B$2:B284,B284)&amp; IF(B284="National Park Fees", IFERROR(VLOOKUP(A284,Setting!$E$39:$G$355,3,FALSE),""),""))</f>
        <v/>
      </c>
      <c r="M284" s="46" t="str">
        <f t="shared" si="5"/>
        <v/>
      </c>
    </row>
    <row r="285" spans="5:13" ht="24.95" customHeight="1" x14ac:dyDescent="0.3">
      <c r="E285" s="20" t="str">
        <f>IF(A285="","",COUNTIFS($A$2:A285,A285,$B$2:B285,B285)&amp; IF(B285="National Park Fees", IFERROR(VLOOKUP(A285,Setting!$E$39:$G$355,3,FALSE),""),""))</f>
        <v/>
      </c>
      <c r="M285" s="46" t="str">
        <f t="shared" si="5"/>
        <v/>
      </c>
    </row>
    <row r="286" spans="5:13" ht="24.95" customHeight="1" x14ac:dyDescent="0.3">
      <c r="E286" s="20" t="str">
        <f>IF(A286="","",COUNTIFS($A$2:A286,A286,$B$2:B286,B286)&amp; IF(B286="National Park Fees", IFERROR(VLOOKUP(A286,Setting!$E$39:$G$355,3,FALSE),""),""))</f>
        <v/>
      </c>
      <c r="M286" s="46" t="str">
        <f t="shared" si="5"/>
        <v/>
      </c>
    </row>
    <row r="287" spans="5:13" ht="24.95" customHeight="1" x14ac:dyDescent="0.3">
      <c r="E287" s="20" t="str">
        <f>IF(A287="","",COUNTIFS($A$2:A287,A287,$B$2:B287,B287)&amp; IF(B287="National Park Fees", IFERROR(VLOOKUP(A287,Setting!$E$39:$G$355,3,FALSE),""),""))</f>
        <v/>
      </c>
      <c r="M287" s="46" t="str">
        <f t="shared" si="5"/>
        <v/>
      </c>
    </row>
    <row r="288" spans="5:13" ht="24.95" customHeight="1" x14ac:dyDescent="0.3">
      <c r="E288" s="20" t="str">
        <f>IF(A288="","",COUNTIFS($A$2:A288,A288,$B$2:B288,B288)&amp; IF(B288="National Park Fees", IFERROR(VLOOKUP(A288,Setting!$E$39:$G$355,3,FALSE),""),""))</f>
        <v/>
      </c>
      <c r="M288" s="46" t="str">
        <f t="shared" si="5"/>
        <v/>
      </c>
    </row>
    <row r="289" spans="5:13" ht="24.95" customHeight="1" x14ac:dyDescent="0.3">
      <c r="E289" s="20" t="str">
        <f>IF(A289="","",COUNTIFS($A$2:A289,A289,$B$2:B289,B289)&amp; IF(B289="National Park Fees", IFERROR(VLOOKUP(A289,Setting!$E$39:$G$355,3,FALSE),""),""))</f>
        <v/>
      </c>
      <c r="M289" s="46" t="str">
        <f t="shared" si="5"/>
        <v/>
      </c>
    </row>
    <row r="290" spans="5:13" ht="24.95" customHeight="1" x14ac:dyDescent="0.3">
      <c r="E290" s="20" t="str">
        <f>IF(A290="","",COUNTIFS($A$2:A290,A290,$B$2:B290,B290)&amp; IF(B290="National Park Fees", IFERROR(VLOOKUP(A290,Setting!$E$39:$G$355,3,FALSE),""),""))</f>
        <v/>
      </c>
      <c r="M290" s="46" t="str">
        <f t="shared" si="5"/>
        <v/>
      </c>
    </row>
    <row r="291" spans="5:13" ht="24.95" customHeight="1" x14ac:dyDescent="0.3">
      <c r="E291" s="20" t="str">
        <f>IF(A291="","",COUNTIFS($A$2:A291,A291,$B$2:B291,B291)&amp; IF(B291="National Park Fees", IFERROR(VLOOKUP(A291,Setting!$E$39:$G$355,3,FALSE),""),""))</f>
        <v/>
      </c>
      <c r="M291" s="46" t="str">
        <f t="shared" si="5"/>
        <v/>
      </c>
    </row>
    <row r="292" spans="5:13" ht="24.95" customHeight="1" x14ac:dyDescent="0.3">
      <c r="E292" s="20" t="str">
        <f>IF(A292="","",COUNTIFS($A$2:A292,A292,$B$2:B292,B292)&amp; IF(B292="National Park Fees", IFERROR(VLOOKUP(A292,Setting!$E$39:$G$355,3,FALSE),""),""))</f>
        <v/>
      </c>
      <c r="M292" s="46" t="str">
        <f t="shared" si="5"/>
        <v/>
      </c>
    </row>
    <row r="293" spans="5:13" ht="24.95" customHeight="1" x14ac:dyDescent="0.3">
      <c r="E293" s="20" t="str">
        <f>IF(A293="","",COUNTIFS($A$2:A293,A293,$B$2:B293,B293)&amp; IF(B293="National Park Fees", IFERROR(VLOOKUP(A293,Setting!$E$39:$G$355,3,FALSE),""),""))</f>
        <v/>
      </c>
      <c r="M293" s="46" t="str">
        <f t="shared" si="5"/>
        <v/>
      </c>
    </row>
    <row r="294" spans="5:13" ht="24.95" customHeight="1" x14ac:dyDescent="0.3">
      <c r="E294" s="20" t="str">
        <f>IF(A294="","",COUNTIFS($A$2:A294,A294,$B$2:B294,B294)&amp; IF(B294="National Park Fees", IFERROR(VLOOKUP(A294,Setting!$E$39:$G$355,3,FALSE),""),""))</f>
        <v/>
      </c>
      <c r="M294" s="46" t="str">
        <f t="shared" si="5"/>
        <v/>
      </c>
    </row>
    <row r="295" spans="5:13" ht="24.95" customHeight="1" x14ac:dyDescent="0.3">
      <c r="E295" s="20" t="str">
        <f>IF(A295="","",COUNTIFS($A$2:A295,A295,$B$2:B295,B295)&amp; IF(B295="National Park Fees", IFERROR(VLOOKUP(A295,Setting!$E$39:$G$355,3,FALSE),""),""))</f>
        <v/>
      </c>
      <c r="M295" s="46" t="str">
        <f t="shared" si="5"/>
        <v/>
      </c>
    </row>
    <row r="296" spans="5:13" ht="24.95" customHeight="1" x14ac:dyDescent="0.3">
      <c r="E296" s="20" t="str">
        <f>IF(A296="","",COUNTIFS($A$2:A296,A296,$B$2:B296,B296)&amp; IF(B296="National Park Fees", IFERROR(VLOOKUP(A296,Setting!$E$39:$G$355,3,FALSE),""),""))</f>
        <v/>
      </c>
      <c r="M296" s="46" t="str">
        <f t="shared" si="5"/>
        <v/>
      </c>
    </row>
    <row r="297" spans="5:13" ht="24.95" customHeight="1" x14ac:dyDescent="0.3">
      <c r="E297" s="20" t="str">
        <f>IF(A297="","",COUNTIFS($A$2:A297,A297,$B$2:B297,B297)&amp; IF(B297="National Park Fees", IFERROR(VLOOKUP(A297,Setting!$E$39:$G$355,3,FALSE),""),""))</f>
        <v/>
      </c>
      <c r="M297" s="46" t="str">
        <f t="shared" si="5"/>
        <v/>
      </c>
    </row>
    <row r="298" spans="5:13" ht="24.95" customHeight="1" x14ac:dyDescent="0.3">
      <c r="E298" s="20" t="str">
        <f>IF(A298="","",COUNTIFS($A$2:A298,A298,$B$2:B298,B298)&amp; IF(B298="National Park Fees", IFERROR(VLOOKUP(A298,Setting!$E$39:$G$355,3,FALSE),""),""))</f>
        <v/>
      </c>
      <c r="M298" s="46" t="str">
        <f t="shared" si="5"/>
        <v/>
      </c>
    </row>
    <row r="299" spans="5:13" ht="24.95" customHeight="1" x14ac:dyDescent="0.3">
      <c r="E299" s="20" t="str">
        <f>IF(A299="","",COUNTIFS($A$2:A299,A299,$B$2:B299,B299)&amp; IF(B299="National Park Fees", IFERROR(VLOOKUP(A299,Setting!$E$39:$G$355,3,FALSE),""),""))</f>
        <v/>
      </c>
      <c r="M299" s="46" t="str">
        <f t="shared" si="5"/>
        <v/>
      </c>
    </row>
    <row r="300" spans="5:13" ht="24.95" customHeight="1" x14ac:dyDescent="0.3">
      <c r="E300" s="20" t="str">
        <f>IF(A300="","",COUNTIFS($A$2:A300,A300,$B$2:B300,B300)&amp; IF(B300="National Park Fees", IFERROR(VLOOKUP(A300,Setting!$E$39:$G$355,3,FALSE),""),""))</f>
        <v/>
      </c>
      <c r="M300" s="46" t="str">
        <f t="shared" si="5"/>
        <v/>
      </c>
    </row>
    <row r="301" spans="5:13" ht="24.95" customHeight="1" x14ac:dyDescent="0.3">
      <c r="E301" s="20" t="str">
        <f>IF(A301="","",COUNTIFS($A$2:A301,A301,$B$2:B301,B301)&amp; IF(B301="National Park Fees", IFERROR(VLOOKUP(A301,Setting!$E$39:$G$355,3,FALSE),""),""))</f>
        <v/>
      </c>
      <c r="M301" s="46" t="str">
        <f t="shared" si="5"/>
        <v/>
      </c>
    </row>
    <row r="302" spans="5:13" ht="24.95" customHeight="1" x14ac:dyDescent="0.3">
      <c r="E302" s="20" t="str">
        <f>IF(A302="","",COUNTIFS($A$2:A302,A302,$B$2:B302,B302)&amp; IF(B302="National Park Fees", IFERROR(VLOOKUP(A302,Setting!$E$39:$G$355,3,FALSE),""),""))</f>
        <v/>
      </c>
      <c r="M302" s="46" t="str">
        <f t="shared" si="5"/>
        <v/>
      </c>
    </row>
    <row r="303" spans="5:13" ht="24.95" customHeight="1" x14ac:dyDescent="0.3">
      <c r="E303" s="20" t="str">
        <f>IF(A303="","",COUNTIFS($A$2:A303,A303,$B$2:B303,B303)&amp; IF(B303="National Park Fees", IFERROR(VLOOKUP(A303,Setting!$E$39:$G$355,3,FALSE),""),""))</f>
        <v/>
      </c>
      <c r="M303" s="46" t="str">
        <f t="shared" si="5"/>
        <v/>
      </c>
    </row>
    <row r="304" spans="5:13" ht="24.95" customHeight="1" x14ac:dyDescent="0.3">
      <c r="E304" s="20" t="str">
        <f>IF(A304="","",COUNTIFS($A$2:A304,A304,$B$2:B304,B304)&amp; IF(B304="National Park Fees", IFERROR(VLOOKUP(A304,Setting!$E$39:$G$355,3,FALSE),""),""))</f>
        <v/>
      </c>
      <c r="M304" s="46" t="str">
        <f t="shared" si="5"/>
        <v/>
      </c>
    </row>
    <row r="305" spans="5:13" ht="24.95" customHeight="1" x14ac:dyDescent="0.3">
      <c r="E305" s="20" t="str">
        <f>IF(A305="","",COUNTIFS($A$2:A305,A305,$B$2:B305,B305)&amp; IF(B305="National Park Fees", IFERROR(VLOOKUP(A305,Setting!$E$39:$G$355,3,FALSE),""),""))</f>
        <v/>
      </c>
      <c r="M305" s="46" t="str">
        <f t="shared" si="5"/>
        <v/>
      </c>
    </row>
    <row r="306" spans="5:13" ht="24.95" customHeight="1" x14ac:dyDescent="0.3">
      <c r="E306" s="20" t="str">
        <f>IF(A306="","",COUNTIFS($A$2:A306,A306,$B$2:B306,B306)&amp; IF(B306="National Park Fees", IFERROR(VLOOKUP(A306,Setting!$E$39:$G$355,3,FALSE),""),""))</f>
        <v/>
      </c>
      <c r="M306" s="46" t="str">
        <f t="shared" si="5"/>
        <v/>
      </c>
    </row>
    <row r="307" spans="5:13" ht="24.95" customHeight="1" x14ac:dyDescent="0.3">
      <c r="E307" s="20" t="str">
        <f>IF(A307="","",COUNTIFS($A$2:A307,A307,$B$2:B307,B307)&amp; IF(B307="National Park Fees", IFERROR(VLOOKUP(A307,Setting!$E$39:$G$355,3,FALSE),""),""))</f>
        <v/>
      </c>
      <c r="M307" s="46" t="str">
        <f t="shared" si="5"/>
        <v/>
      </c>
    </row>
    <row r="308" spans="5:13" ht="24.95" customHeight="1" x14ac:dyDescent="0.3">
      <c r="E308" s="20" t="str">
        <f>IF(A308="","",COUNTIFS($A$2:A308,A308,$B$2:B308,B308)&amp; IF(B308="National Park Fees", IFERROR(VLOOKUP(A308,Setting!$E$39:$G$355,3,FALSE),""),""))</f>
        <v/>
      </c>
      <c r="M308" s="46" t="str">
        <f t="shared" si="5"/>
        <v/>
      </c>
    </row>
    <row r="309" spans="5:13" ht="24.95" customHeight="1" x14ac:dyDescent="0.3">
      <c r="E309" s="20" t="str">
        <f>IF(A309="","",COUNTIFS($A$2:A309,A309,$B$2:B309,B309)&amp; IF(B309="National Park Fees", IFERROR(VLOOKUP(A309,Setting!$E$39:$G$355,3,FALSE),""),""))</f>
        <v/>
      </c>
      <c r="M309" s="46" t="str">
        <f t="shared" si="5"/>
        <v/>
      </c>
    </row>
    <row r="310" spans="5:13" ht="24.95" customHeight="1" x14ac:dyDescent="0.3">
      <c r="E310" s="20" t="str">
        <f>IF(A310="","",COUNTIFS($A$2:A310,A310,$B$2:B310,B310)&amp; IF(B310="National Park Fees", IFERROR(VLOOKUP(A310,Setting!$E$39:$G$355,3,FALSE),""),""))</f>
        <v/>
      </c>
      <c r="M310" s="46" t="str">
        <f t="shared" si="5"/>
        <v/>
      </c>
    </row>
    <row r="311" spans="5:13" ht="24.95" customHeight="1" x14ac:dyDescent="0.3">
      <c r="E311" s="20" t="str">
        <f>IF(A311="","",COUNTIFS($A$2:A311,A311,$B$2:B311,B311)&amp; IF(B311="National Park Fees", IFERROR(VLOOKUP(A311,Setting!$E$39:$G$355,3,FALSE),""),""))</f>
        <v/>
      </c>
      <c r="M311" s="46" t="str">
        <f t="shared" si="5"/>
        <v/>
      </c>
    </row>
    <row r="312" spans="5:13" ht="24.95" customHeight="1" x14ac:dyDescent="0.3">
      <c r="E312" s="20" t="str">
        <f>IF(A312="","",COUNTIFS($A$2:A312,A312,$B$2:B312,B312)&amp; IF(B312="National Park Fees", IFERROR(VLOOKUP(A312,Setting!$E$39:$G$355,3,FALSE),""),""))</f>
        <v/>
      </c>
      <c r="M312" s="46" t="str">
        <f t="shared" si="5"/>
        <v/>
      </c>
    </row>
    <row r="313" spans="5:13" ht="24.95" customHeight="1" x14ac:dyDescent="0.3">
      <c r="E313" s="20" t="str">
        <f>IF(A313="","",COUNTIFS($A$2:A313,A313,$B$2:B313,B313)&amp; IF(B313="National Park Fees", IFERROR(VLOOKUP(A313,Setting!$E$39:$G$355,3,FALSE),""),""))</f>
        <v/>
      </c>
      <c r="M313" s="46" t="str">
        <f t="shared" si="5"/>
        <v/>
      </c>
    </row>
    <row r="314" spans="5:13" ht="24.95" customHeight="1" x14ac:dyDescent="0.3">
      <c r="E314" s="20" t="str">
        <f>IF(A314="","",COUNTIFS($A$2:A314,A314,$B$2:B314,B314)&amp; IF(B314="National Park Fees", IFERROR(VLOOKUP(A314,Setting!$E$39:$G$355,3,FALSE),""),""))</f>
        <v/>
      </c>
      <c r="M314" s="46" t="str">
        <f t="shared" si="5"/>
        <v/>
      </c>
    </row>
    <row r="315" spans="5:13" ht="24.95" customHeight="1" x14ac:dyDescent="0.3">
      <c r="E315" s="20" t="str">
        <f>IF(A315="","",COUNTIFS($A$2:A315,A315,$B$2:B315,B315)&amp; IF(B315="National Park Fees", IFERROR(VLOOKUP(A315,Setting!$E$39:$G$355,3,FALSE),""),""))</f>
        <v/>
      </c>
      <c r="M315" s="46" t="str">
        <f t="shared" si="5"/>
        <v/>
      </c>
    </row>
    <row r="316" spans="5:13" ht="24.95" customHeight="1" x14ac:dyDescent="0.3">
      <c r="E316" s="20" t="str">
        <f>IF(A316="","",COUNTIFS($A$2:A316,A316,$B$2:B316,B316)&amp; IF(B316="National Park Fees", IFERROR(VLOOKUP(A316,Setting!$E$39:$G$355,3,FALSE),""),""))</f>
        <v/>
      </c>
      <c r="M316" s="46" t="str">
        <f t="shared" si="5"/>
        <v/>
      </c>
    </row>
    <row r="317" spans="5:13" ht="24.95" customHeight="1" x14ac:dyDescent="0.3">
      <c r="E317" s="20" t="str">
        <f>IF(A317="","",COUNTIFS($A$2:A317,A317,$B$2:B317,B317)&amp; IF(B317="National Park Fees", IFERROR(VLOOKUP(A317,Setting!$E$39:$G$355,3,FALSE),""),""))</f>
        <v/>
      </c>
      <c r="M317" s="46" t="str">
        <f t="shared" si="5"/>
        <v/>
      </c>
    </row>
    <row r="318" spans="5:13" ht="24.95" customHeight="1" x14ac:dyDescent="0.3">
      <c r="E318" s="20" t="str">
        <f>IF(A318="","",COUNTIFS($A$2:A318,A318,$B$2:B318,B318)&amp; IF(B318="National Park Fees", IFERROR(VLOOKUP(A318,Setting!$E$39:$G$355,3,FALSE),""),""))</f>
        <v/>
      </c>
      <c r="M318" s="46" t="str">
        <f t="shared" si="5"/>
        <v/>
      </c>
    </row>
    <row r="319" spans="5:13" ht="24.95" customHeight="1" x14ac:dyDescent="0.3">
      <c r="E319" s="20" t="str">
        <f>IF(A319="","",COUNTIFS($A$2:A319,A319,$B$2:B319,B319)&amp; IF(B319="National Park Fees", IFERROR(VLOOKUP(A319,Setting!$E$39:$G$355,3,FALSE),""),""))</f>
        <v/>
      </c>
      <c r="M319" s="46" t="str">
        <f t="shared" si="5"/>
        <v/>
      </c>
    </row>
    <row r="320" spans="5:13" ht="24.95" customHeight="1" x14ac:dyDescent="0.3">
      <c r="E320" s="20" t="str">
        <f>IF(A320="","",COUNTIFS($A$2:A320,A320,$B$2:B320,B320)&amp; IF(B320="National Park Fees", IFERROR(VLOOKUP(A320,Setting!$E$39:$G$355,3,FALSE),""),""))</f>
        <v/>
      </c>
      <c r="M320" s="46" t="str">
        <f t="shared" si="5"/>
        <v/>
      </c>
    </row>
    <row r="321" spans="5:13" ht="24.95" customHeight="1" x14ac:dyDescent="0.3">
      <c r="E321" s="20" t="str">
        <f>IF(A321="","",COUNTIFS($A$2:A321,A321,$B$2:B321,B321)&amp; IF(B321="National Park Fees", IFERROR(VLOOKUP(A321,Setting!$E$39:$G$355,3,FALSE),""),""))</f>
        <v/>
      </c>
      <c r="M321" s="46" t="str">
        <f t="shared" si="5"/>
        <v/>
      </c>
    </row>
    <row r="322" spans="5:13" ht="24.95" customHeight="1" x14ac:dyDescent="0.3">
      <c r="E322" s="20" t="str">
        <f>IF(A322="","",COUNTIFS($A$2:A322,A322,$B$2:B322,B322)&amp; IF(B322="National Park Fees", IFERROR(VLOOKUP(A322,Setting!$E$39:$G$355,3,FALSE),""),""))</f>
        <v/>
      </c>
      <c r="M322" s="46" t="str">
        <f t="shared" si="5"/>
        <v/>
      </c>
    </row>
    <row r="323" spans="5:13" ht="24.95" customHeight="1" x14ac:dyDescent="0.3">
      <c r="E323" s="20" t="str">
        <f>IF(A323="","",COUNTIFS($A$2:A323,A323,$B$2:B323,B323)&amp; IF(B323="National Park Fees", IFERROR(VLOOKUP(A323,Setting!$E$39:$G$355,3,FALSE),""),""))</f>
        <v/>
      </c>
      <c r="M323" s="46" t="str">
        <f t="shared" si="5"/>
        <v/>
      </c>
    </row>
    <row r="324" spans="5:13" ht="24.95" customHeight="1" x14ac:dyDescent="0.3">
      <c r="E324" s="20" t="str">
        <f>IF(A324="","",COUNTIFS($A$2:A324,A324,$B$2:B324,B324)&amp; IF(B324="National Park Fees", IFERROR(VLOOKUP(A324,Setting!$E$39:$G$355,3,FALSE),""),""))</f>
        <v/>
      </c>
      <c r="M324" s="46" t="str">
        <f t="shared" si="5"/>
        <v/>
      </c>
    </row>
    <row r="325" spans="5:13" ht="24.95" customHeight="1" x14ac:dyDescent="0.3">
      <c r="E325" s="20" t="str">
        <f>IF(A325="","",COUNTIFS($A$2:A325,A325,$B$2:B325,B325)&amp; IF(B325="National Park Fees", IFERROR(VLOOKUP(A325,Setting!$E$39:$G$355,3,FALSE),""),""))</f>
        <v/>
      </c>
      <c r="M325" s="46" t="str">
        <f t="shared" si="5"/>
        <v/>
      </c>
    </row>
    <row r="326" spans="5:13" ht="24.95" customHeight="1" x14ac:dyDescent="0.3">
      <c r="E326" s="20" t="str">
        <f>IF(A326="","",COUNTIFS($A$2:A326,A326,$B$2:B326,B326)&amp; IF(B326="National Park Fees", IFERROR(VLOOKUP(A326,Setting!$E$39:$G$355,3,FALSE),""),""))</f>
        <v/>
      </c>
      <c r="M326" s="46" t="str">
        <f t="shared" si="5"/>
        <v/>
      </c>
    </row>
    <row r="327" spans="5:13" ht="24.95" customHeight="1" x14ac:dyDescent="0.3">
      <c r="E327" s="20" t="str">
        <f>IF(A327="","",COUNTIFS($A$2:A327,A327,$B$2:B327,B327)&amp; IF(B327="National Park Fees", IFERROR(VLOOKUP(A327,Setting!$E$39:$G$355,3,FALSE),""),""))</f>
        <v/>
      </c>
      <c r="M327" s="46" t="str">
        <f t="shared" si="5"/>
        <v/>
      </c>
    </row>
    <row r="328" spans="5:13" ht="24.95" customHeight="1" x14ac:dyDescent="0.3">
      <c r="E328" s="20" t="str">
        <f>IF(A328="","",COUNTIFS($A$2:A328,A328,$B$2:B328,B328)&amp; IF(B328="National Park Fees", IFERROR(VLOOKUP(A328,Setting!$E$39:$G$355,3,FALSE),""),""))</f>
        <v/>
      </c>
      <c r="M328" s="46" t="str">
        <f t="shared" si="5"/>
        <v/>
      </c>
    </row>
    <row r="329" spans="5:13" ht="24.95" customHeight="1" x14ac:dyDescent="0.3">
      <c r="E329" s="20" t="str">
        <f>IF(A329="","",COUNTIFS($A$2:A329,A329,$B$2:B329,B329)&amp; IF(B329="National Park Fees", IFERROR(VLOOKUP(A329,Setting!$E$39:$G$355,3,FALSE),""),""))</f>
        <v/>
      </c>
      <c r="M329" s="46" t="str">
        <f t="shared" si="5"/>
        <v/>
      </c>
    </row>
    <row r="330" spans="5:13" ht="24.95" customHeight="1" x14ac:dyDescent="0.3">
      <c r="E330" s="20" t="str">
        <f>IF(A330="","",COUNTIFS($A$2:A330,A330,$B$2:B330,B330)&amp; IF(B330="National Park Fees", IFERROR(VLOOKUP(A330,Setting!$E$39:$G$355,3,FALSE),""),""))</f>
        <v/>
      </c>
      <c r="M330" s="46" t="str">
        <f t="shared" si="5"/>
        <v/>
      </c>
    </row>
    <row r="331" spans="5:13" ht="24.95" customHeight="1" x14ac:dyDescent="0.3">
      <c r="E331" s="20" t="str">
        <f>IF(A331="","",COUNTIFS($A$2:A331,A331,$B$2:B331,B331)&amp; IF(B331="National Park Fees", IFERROR(VLOOKUP(A331,Setting!$E$39:$G$355,3,FALSE),""),""))</f>
        <v/>
      </c>
      <c r="M331" s="46" t="str">
        <f t="shared" si="5"/>
        <v/>
      </c>
    </row>
    <row r="332" spans="5:13" ht="24.95" customHeight="1" x14ac:dyDescent="0.3">
      <c r="E332" s="20" t="str">
        <f>IF(A332="","",COUNTIFS($A$2:A332,A332,$B$2:B332,B332)&amp; IF(B332="National Park Fees", IFERROR(VLOOKUP(A332,Setting!$E$39:$G$355,3,FALSE),""),""))</f>
        <v/>
      </c>
      <c r="M332" s="46" t="str">
        <f t="shared" si="5"/>
        <v/>
      </c>
    </row>
    <row r="333" spans="5:13" ht="24.95" customHeight="1" x14ac:dyDescent="0.3">
      <c r="E333" s="20" t="str">
        <f>IF(A333="","",COUNTIFS($A$2:A333,A333,$B$2:B333,B333)&amp; IF(B333="National Park Fees", IFERROR(VLOOKUP(A333,Setting!$E$39:$G$355,3,FALSE),""),""))</f>
        <v/>
      </c>
      <c r="M333" s="46" t="str">
        <f t="shared" si="5"/>
        <v/>
      </c>
    </row>
    <row r="334" spans="5:13" ht="24.95" customHeight="1" x14ac:dyDescent="0.3">
      <c r="E334" s="20" t="str">
        <f>IF(A334="","",COUNTIFS($A$2:A334,A334,$B$2:B334,B334)&amp; IF(B334="National Park Fees", IFERROR(VLOOKUP(A334,Setting!$E$39:$G$355,3,FALSE),""),""))</f>
        <v/>
      </c>
      <c r="M334" s="46" t="str">
        <f t="shared" si="5"/>
        <v/>
      </c>
    </row>
    <row r="335" spans="5:13" ht="24.95" customHeight="1" x14ac:dyDescent="0.3">
      <c r="E335" s="20" t="str">
        <f>IF(A335="","",COUNTIFS($A$2:A335,A335,$B$2:B335,B335)&amp; IF(B335="National Park Fees", IFERROR(VLOOKUP(A335,Setting!$E$39:$G$355,3,FALSE),""),""))</f>
        <v/>
      </c>
      <c r="M335" s="46" t="str">
        <f t="shared" ref="M335:M398" si="6">IF(AND($F335="",$G335="",$A335&lt;&gt;""),"Mistake","")</f>
        <v/>
      </c>
    </row>
    <row r="336" spans="5:13" ht="24.95" customHeight="1" x14ac:dyDescent="0.3">
      <c r="E336" s="20" t="str">
        <f>IF(A336="","",COUNTIFS($A$2:A336,A336,$B$2:B336,B336)&amp; IF(B336="National Park Fees", IFERROR(VLOOKUP(A336,Setting!$E$39:$G$355,3,FALSE),""),""))</f>
        <v/>
      </c>
      <c r="M336" s="46" t="str">
        <f t="shared" si="6"/>
        <v/>
      </c>
    </row>
    <row r="337" spans="5:13" ht="24.95" customHeight="1" x14ac:dyDescent="0.3">
      <c r="E337" s="20" t="str">
        <f>IF(A337="","",COUNTIFS($A$2:A337,A337,$B$2:B337,B337)&amp; IF(B337="National Park Fees", IFERROR(VLOOKUP(A337,Setting!$E$39:$G$355,3,FALSE),""),""))</f>
        <v/>
      </c>
      <c r="M337" s="46" t="str">
        <f t="shared" si="6"/>
        <v/>
      </c>
    </row>
    <row r="338" spans="5:13" ht="24.95" customHeight="1" x14ac:dyDescent="0.3">
      <c r="E338" s="20" t="str">
        <f>IF(A338="","",COUNTIFS($A$2:A338,A338,$B$2:B338,B338)&amp; IF(B338="National Park Fees", IFERROR(VLOOKUP(A338,Setting!$E$39:$G$355,3,FALSE),""),""))</f>
        <v/>
      </c>
      <c r="M338" s="46" t="str">
        <f t="shared" si="6"/>
        <v/>
      </c>
    </row>
    <row r="339" spans="5:13" ht="24.95" customHeight="1" x14ac:dyDescent="0.3">
      <c r="E339" s="20" t="str">
        <f>IF(A339="","",COUNTIFS($A$2:A339,A339,$B$2:B339,B339)&amp; IF(B339="National Park Fees", IFERROR(VLOOKUP(A339,Setting!$E$39:$G$355,3,FALSE),""),""))</f>
        <v/>
      </c>
      <c r="M339" s="46" t="str">
        <f t="shared" si="6"/>
        <v/>
      </c>
    </row>
    <row r="340" spans="5:13" ht="24.95" customHeight="1" x14ac:dyDescent="0.3">
      <c r="E340" s="20" t="str">
        <f>IF(A340="","",COUNTIFS($A$2:A340,A340,$B$2:B340,B340)&amp; IF(B340="National Park Fees", IFERROR(VLOOKUP(A340,Setting!$E$39:$G$355,3,FALSE),""),""))</f>
        <v/>
      </c>
      <c r="M340" s="46" t="str">
        <f t="shared" si="6"/>
        <v/>
      </c>
    </row>
    <row r="341" spans="5:13" ht="24.95" customHeight="1" x14ac:dyDescent="0.3">
      <c r="E341" s="20" t="str">
        <f>IF(A341="","",COUNTIFS($A$2:A341,A341,$B$2:B341,B341)&amp; IF(B341="National Park Fees", IFERROR(VLOOKUP(A341,Setting!$E$39:$G$355,3,FALSE),""),""))</f>
        <v/>
      </c>
      <c r="M341" s="46" t="str">
        <f t="shared" si="6"/>
        <v/>
      </c>
    </row>
    <row r="342" spans="5:13" ht="24.95" customHeight="1" x14ac:dyDescent="0.3">
      <c r="E342" s="20" t="str">
        <f>IF(A342="","",COUNTIFS($A$2:A342,A342,$B$2:B342,B342)&amp; IF(B342="National Park Fees", IFERROR(VLOOKUP(A342,Setting!$E$39:$G$355,3,FALSE),""),""))</f>
        <v/>
      </c>
      <c r="M342" s="46" t="str">
        <f t="shared" si="6"/>
        <v/>
      </c>
    </row>
    <row r="343" spans="5:13" ht="24.95" customHeight="1" x14ac:dyDescent="0.3">
      <c r="E343" s="20" t="str">
        <f>IF(A343="","",COUNTIFS($A$2:A343,A343,$B$2:B343,B343)&amp; IF(B343="National Park Fees", IFERROR(VLOOKUP(A343,Setting!$E$39:$G$355,3,FALSE),""),""))</f>
        <v/>
      </c>
      <c r="M343" s="46" t="str">
        <f t="shared" si="6"/>
        <v/>
      </c>
    </row>
    <row r="344" spans="5:13" ht="24.95" customHeight="1" x14ac:dyDescent="0.3">
      <c r="E344" s="20" t="str">
        <f>IF(A344="","",COUNTIFS($A$2:A344,A344,$B$2:B344,B344)&amp; IF(B344="National Park Fees", IFERROR(VLOOKUP(A344,Setting!$E$39:$G$355,3,FALSE),""),""))</f>
        <v/>
      </c>
      <c r="M344" s="46" t="str">
        <f t="shared" si="6"/>
        <v/>
      </c>
    </row>
    <row r="345" spans="5:13" ht="24.95" customHeight="1" x14ac:dyDescent="0.3">
      <c r="E345" s="20" t="str">
        <f>IF(A345="","",COUNTIFS($A$2:A345,A345,$B$2:B345,B345)&amp; IF(B345="National Park Fees", IFERROR(VLOOKUP(A345,Setting!$E$39:$G$355,3,FALSE),""),""))</f>
        <v/>
      </c>
      <c r="M345" s="46" t="str">
        <f t="shared" si="6"/>
        <v/>
      </c>
    </row>
    <row r="346" spans="5:13" ht="24.95" customHeight="1" x14ac:dyDescent="0.3">
      <c r="E346" s="20" t="str">
        <f>IF(A346="","",COUNTIFS($A$2:A346,A346,$B$2:B346,B346)&amp; IF(B346="National Park Fees", IFERROR(VLOOKUP(A346,Setting!$E$39:$G$355,3,FALSE),""),""))</f>
        <v/>
      </c>
      <c r="M346" s="46" t="str">
        <f t="shared" si="6"/>
        <v/>
      </c>
    </row>
    <row r="347" spans="5:13" ht="24.95" customHeight="1" x14ac:dyDescent="0.3">
      <c r="E347" s="20" t="str">
        <f>IF(A347="","",COUNTIFS($A$2:A347,A347,$B$2:B347,B347)&amp; IF(B347="National Park Fees", IFERROR(VLOOKUP(A347,Setting!$E$39:$G$355,3,FALSE),""),""))</f>
        <v/>
      </c>
      <c r="M347" s="46" t="str">
        <f t="shared" si="6"/>
        <v/>
      </c>
    </row>
    <row r="348" spans="5:13" ht="24.95" customHeight="1" x14ac:dyDescent="0.3">
      <c r="E348" s="20" t="str">
        <f>IF(A348="","",COUNTIFS($A$2:A348,A348,$B$2:B348,B348)&amp; IF(B348="National Park Fees", IFERROR(VLOOKUP(A348,Setting!$E$39:$G$355,3,FALSE),""),""))</f>
        <v/>
      </c>
      <c r="M348" s="46" t="str">
        <f t="shared" si="6"/>
        <v/>
      </c>
    </row>
    <row r="349" spans="5:13" ht="24.95" customHeight="1" x14ac:dyDescent="0.3">
      <c r="E349" s="20" t="str">
        <f>IF(A349="","",COUNTIFS($A$2:A349,A349,$B$2:B349,B349)&amp; IF(B349="National Park Fees", IFERROR(VLOOKUP(A349,Setting!$E$39:$G$355,3,FALSE),""),""))</f>
        <v/>
      </c>
      <c r="M349" s="46" t="str">
        <f t="shared" si="6"/>
        <v/>
      </c>
    </row>
    <row r="350" spans="5:13" ht="24.95" customHeight="1" x14ac:dyDescent="0.3">
      <c r="E350" s="20" t="str">
        <f>IF(A350="","",COUNTIFS($A$2:A350,A350,$B$2:B350,B350)&amp; IF(B350="National Park Fees", IFERROR(VLOOKUP(A350,Setting!$E$39:$G$355,3,FALSE),""),""))</f>
        <v/>
      </c>
      <c r="M350" s="46" t="str">
        <f t="shared" si="6"/>
        <v/>
      </c>
    </row>
    <row r="351" spans="5:13" ht="24.95" customHeight="1" x14ac:dyDescent="0.3">
      <c r="E351" s="20" t="str">
        <f>IF(A351="","",COUNTIFS($A$2:A351,A351,$B$2:B351,B351)&amp; IF(B351="National Park Fees", IFERROR(VLOOKUP(A351,Setting!$E$39:$G$355,3,FALSE),""),""))</f>
        <v/>
      </c>
      <c r="M351" s="46" t="str">
        <f t="shared" si="6"/>
        <v/>
      </c>
    </row>
    <row r="352" spans="5:13" ht="24.95" customHeight="1" x14ac:dyDescent="0.3">
      <c r="E352" s="20" t="str">
        <f>IF(A352="","",COUNTIFS($A$2:A352,A352,$B$2:B352,B352)&amp; IF(B352="National Park Fees", IFERROR(VLOOKUP(A352,Setting!$E$39:$G$355,3,FALSE),""),""))</f>
        <v/>
      </c>
      <c r="M352" s="46" t="str">
        <f t="shared" si="6"/>
        <v/>
      </c>
    </row>
    <row r="353" spans="5:13" ht="24.95" customHeight="1" x14ac:dyDescent="0.3">
      <c r="E353" s="20" t="str">
        <f>IF(A353="","",COUNTIFS($A$2:A353,A353,$B$2:B353,B353)&amp; IF(B353="National Park Fees", IFERROR(VLOOKUP(A353,Setting!$E$39:$G$355,3,FALSE),""),""))</f>
        <v/>
      </c>
      <c r="M353" s="46" t="str">
        <f t="shared" si="6"/>
        <v/>
      </c>
    </row>
    <row r="354" spans="5:13" ht="24.95" customHeight="1" x14ac:dyDescent="0.3">
      <c r="E354" s="20" t="str">
        <f>IF(A354="","",COUNTIFS($A$2:A354,A354,$B$2:B354,B354)&amp; IF(B354="National Park Fees", IFERROR(VLOOKUP(A354,Setting!$E$39:$G$355,3,FALSE),""),""))</f>
        <v/>
      </c>
      <c r="M354" s="46" t="str">
        <f t="shared" si="6"/>
        <v/>
      </c>
    </row>
    <row r="355" spans="5:13" ht="24.95" customHeight="1" x14ac:dyDescent="0.3">
      <c r="E355" s="20" t="str">
        <f>IF(A355="","",COUNTIFS($A$2:A355,A355,$B$2:B355,B355)&amp; IF(B355="National Park Fees", IFERROR(VLOOKUP(A355,Setting!$E$39:$G$355,3,FALSE),""),""))</f>
        <v/>
      </c>
      <c r="M355" s="46" t="str">
        <f t="shared" si="6"/>
        <v/>
      </c>
    </row>
    <row r="356" spans="5:13" ht="24.95" customHeight="1" x14ac:dyDescent="0.3">
      <c r="E356" s="20" t="str">
        <f>IF(A356="","",COUNTIFS($A$2:A356,A356,$B$2:B356,B356)&amp; IF(B356="National Park Fees", IFERROR(VLOOKUP(A356,Setting!$E$39:$G$355,3,FALSE),""),""))</f>
        <v/>
      </c>
      <c r="M356" s="46" t="str">
        <f t="shared" si="6"/>
        <v/>
      </c>
    </row>
    <row r="357" spans="5:13" ht="24.95" customHeight="1" x14ac:dyDescent="0.3">
      <c r="E357" s="20" t="str">
        <f>IF(A357="","",COUNTIFS($A$2:A357,A357,$B$2:B357,B357)&amp; IF(B357="National Park Fees", IFERROR(VLOOKUP(A357,Setting!$E$39:$G$355,3,FALSE),""),""))</f>
        <v/>
      </c>
      <c r="M357" s="46" t="str">
        <f t="shared" si="6"/>
        <v/>
      </c>
    </row>
    <row r="358" spans="5:13" ht="24.95" customHeight="1" x14ac:dyDescent="0.3">
      <c r="E358" s="20" t="str">
        <f>IF(A358="","",COUNTIFS($A$2:A358,A358,$B$2:B358,B358)&amp; IF(B358="National Park Fees", IFERROR(VLOOKUP(A358,Setting!$E$39:$G$355,3,FALSE),""),""))</f>
        <v/>
      </c>
      <c r="M358" s="46" t="str">
        <f t="shared" si="6"/>
        <v/>
      </c>
    </row>
    <row r="359" spans="5:13" ht="24.95" customHeight="1" x14ac:dyDescent="0.3">
      <c r="E359" s="20" t="str">
        <f>IF(A359="","",COUNTIFS($A$2:A359,A359,$B$2:B359,B359)&amp; IF(B359="National Park Fees", IFERROR(VLOOKUP(A359,Setting!$E$39:$G$355,3,FALSE),""),""))</f>
        <v/>
      </c>
      <c r="M359" s="46" t="str">
        <f t="shared" si="6"/>
        <v/>
      </c>
    </row>
    <row r="360" spans="5:13" ht="24.95" customHeight="1" x14ac:dyDescent="0.3">
      <c r="E360" s="20" t="str">
        <f>IF(A360="","",COUNTIFS($A$2:A360,A360,$B$2:B360,B360)&amp; IF(B360="National Park Fees", IFERROR(VLOOKUP(A360,Setting!$E$39:$G$355,3,FALSE),""),""))</f>
        <v/>
      </c>
      <c r="M360" s="46" t="str">
        <f t="shared" si="6"/>
        <v/>
      </c>
    </row>
    <row r="361" spans="5:13" ht="24.95" customHeight="1" x14ac:dyDescent="0.3">
      <c r="E361" s="20" t="str">
        <f>IF(A361="","",COUNTIFS($A$2:A361,A361,$B$2:B361,B361)&amp; IF(B361="National Park Fees", IFERROR(VLOOKUP(A361,Setting!$E$39:$G$355,3,FALSE),""),""))</f>
        <v/>
      </c>
      <c r="M361" s="46" t="str">
        <f t="shared" si="6"/>
        <v/>
      </c>
    </row>
    <row r="362" spans="5:13" ht="24.95" customHeight="1" x14ac:dyDescent="0.3">
      <c r="E362" s="20" t="str">
        <f>IF(A362="","",COUNTIFS($A$2:A362,A362,$B$2:B362,B362)&amp; IF(B362="National Park Fees", IFERROR(VLOOKUP(A362,Setting!$E$39:$G$355,3,FALSE),""),""))</f>
        <v/>
      </c>
      <c r="M362" s="46" t="str">
        <f t="shared" si="6"/>
        <v/>
      </c>
    </row>
    <row r="363" spans="5:13" ht="24.95" customHeight="1" x14ac:dyDescent="0.3">
      <c r="E363" s="20" t="str">
        <f>IF(A363="","",COUNTIFS($A$2:A363,A363,$B$2:B363,B363)&amp; IF(B363="National Park Fees", IFERROR(VLOOKUP(A363,Setting!$E$39:$G$355,3,FALSE),""),""))</f>
        <v/>
      </c>
      <c r="M363" s="46" t="str">
        <f t="shared" si="6"/>
        <v/>
      </c>
    </row>
    <row r="364" spans="5:13" ht="24.95" customHeight="1" x14ac:dyDescent="0.3">
      <c r="E364" s="20" t="str">
        <f>IF(A364="","",COUNTIFS($A$2:A364,A364,$B$2:B364,B364)&amp; IF(B364="National Park Fees", IFERROR(VLOOKUP(A364,Setting!$E$39:$G$355,3,FALSE),""),""))</f>
        <v/>
      </c>
      <c r="M364" s="46" t="str">
        <f t="shared" si="6"/>
        <v/>
      </c>
    </row>
    <row r="365" spans="5:13" ht="24.95" customHeight="1" x14ac:dyDescent="0.3">
      <c r="E365" s="20" t="str">
        <f>IF(A365="","",COUNTIFS($A$2:A365,A365,$B$2:B365,B365)&amp; IF(B365="National Park Fees", IFERROR(VLOOKUP(A365,Setting!$E$39:$G$355,3,FALSE),""),""))</f>
        <v/>
      </c>
      <c r="M365" s="46" t="str">
        <f t="shared" si="6"/>
        <v/>
      </c>
    </row>
    <row r="366" spans="5:13" ht="24.95" customHeight="1" x14ac:dyDescent="0.3">
      <c r="E366" s="20" t="str">
        <f>IF(A366="","",COUNTIFS($A$2:A366,A366,$B$2:B366,B366)&amp; IF(B366="National Park Fees", IFERROR(VLOOKUP(A366,Setting!$E$39:$G$355,3,FALSE),""),""))</f>
        <v/>
      </c>
      <c r="M366" s="46" t="str">
        <f t="shared" si="6"/>
        <v/>
      </c>
    </row>
    <row r="367" spans="5:13" ht="24.95" customHeight="1" x14ac:dyDescent="0.3">
      <c r="E367" s="20" t="str">
        <f>IF(A367="","",COUNTIFS($A$2:A367,A367,$B$2:B367,B367)&amp; IF(B367="National Park Fees", IFERROR(VLOOKUP(A367,Setting!$E$39:$G$355,3,FALSE),""),""))</f>
        <v/>
      </c>
      <c r="M367" s="46" t="str">
        <f t="shared" si="6"/>
        <v/>
      </c>
    </row>
    <row r="368" spans="5:13" ht="24.95" customHeight="1" x14ac:dyDescent="0.3">
      <c r="E368" s="20" t="str">
        <f>IF(A368="","",COUNTIFS($A$2:A368,A368,$B$2:B368,B368)&amp; IF(B368="National Park Fees", IFERROR(VLOOKUP(A368,Setting!$E$39:$G$355,3,FALSE),""),""))</f>
        <v/>
      </c>
      <c r="M368" s="46" t="str">
        <f t="shared" si="6"/>
        <v/>
      </c>
    </row>
    <row r="369" spans="5:13" ht="24.95" customHeight="1" x14ac:dyDescent="0.3">
      <c r="E369" s="20" t="str">
        <f>IF(A369="","",COUNTIFS($A$2:A369,A369,$B$2:B369,B369)&amp; IF(B369="National Park Fees", IFERROR(VLOOKUP(A369,Setting!$E$39:$G$355,3,FALSE),""),""))</f>
        <v/>
      </c>
      <c r="M369" s="46" t="str">
        <f t="shared" si="6"/>
        <v/>
      </c>
    </row>
    <row r="370" spans="5:13" ht="24.95" customHeight="1" x14ac:dyDescent="0.3">
      <c r="E370" s="20" t="str">
        <f>IF(A370="","",COUNTIFS($A$2:A370,A370,$B$2:B370,B370)&amp; IF(B370="National Park Fees", IFERROR(VLOOKUP(A370,Setting!$E$39:$G$355,3,FALSE),""),""))</f>
        <v/>
      </c>
      <c r="M370" s="46" t="str">
        <f t="shared" si="6"/>
        <v/>
      </c>
    </row>
    <row r="371" spans="5:13" ht="24.95" customHeight="1" x14ac:dyDescent="0.3">
      <c r="E371" s="20" t="str">
        <f>IF(A371="","",COUNTIFS($A$2:A371,A371,$B$2:B371,B371)&amp; IF(B371="National Park Fees", IFERROR(VLOOKUP(A371,Setting!$E$39:$G$355,3,FALSE),""),""))</f>
        <v/>
      </c>
      <c r="M371" s="46" t="str">
        <f t="shared" si="6"/>
        <v/>
      </c>
    </row>
    <row r="372" spans="5:13" ht="24.95" customHeight="1" x14ac:dyDescent="0.3">
      <c r="E372" s="20" t="str">
        <f>IF(A372="","",COUNTIFS($A$2:A372,A372,$B$2:B372,B372)&amp; IF(B372="National Park Fees", IFERROR(VLOOKUP(A372,Setting!$E$39:$G$355,3,FALSE),""),""))</f>
        <v/>
      </c>
      <c r="M372" s="46" t="str">
        <f t="shared" si="6"/>
        <v/>
      </c>
    </row>
    <row r="373" spans="5:13" ht="24.95" customHeight="1" x14ac:dyDescent="0.3">
      <c r="E373" s="20" t="str">
        <f>IF(A373="","",COUNTIFS($A$2:A373,A373,$B$2:B373,B373)&amp; IF(B373="National Park Fees", IFERROR(VLOOKUP(A373,Setting!$E$39:$G$355,3,FALSE),""),""))</f>
        <v/>
      </c>
      <c r="M373" s="46" t="str">
        <f t="shared" si="6"/>
        <v/>
      </c>
    </row>
    <row r="374" spans="5:13" ht="24.95" customHeight="1" x14ac:dyDescent="0.3">
      <c r="E374" s="20" t="str">
        <f>IF(A374="","",COUNTIFS($A$2:A374,A374,$B$2:B374,B374)&amp; IF(B374="National Park Fees", IFERROR(VLOOKUP(A374,Setting!$E$39:$G$355,3,FALSE),""),""))</f>
        <v/>
      </c>
      <c r="M374" s="46" t="str">
        <f t="shared" si="6"/>
        <v/>
      </c>
    </row>
    <row r="375" spans="5:13" ht="24.95" customHeight="1" x14ac:dyDescent="0.3">
      <c r="E375" s="20" t="str">
        <f>IF(A375="","",COUNTIFS($A$2:A375,A375,$B$2:B375,B375)&amp; IF(B375="National Park Fees", IFERROR(VLOOKUP(A375,Setting!$E$39:$G$355,3,FALSE),""),""))</f>
        <v/>
      </c>
      <c r="M375" s="46" t="str">
        <f t="shared" si="6"/>
        <v/>
      </c>
    </row>
    <row r="376" spans="5:13" ht="24.95" customHeight="1" x14ac:dyDescent="0.3">
      <c r="E376" s="20" t="str">
        <f>IF(A376="","",COUNTIFS($A$2:A376,A376,$B$2:B376,B376)&amp; IF(B376="National Park Fees", IFERROR(VLOOKUP(A376,Setting!$E$39:$G$355,3,FALSE),""),""))</f>
        <v/>
      </c>
      <c r="M376" s="46" t="str">
        <f t="shared" si="6"/>
        <v/>
      </c>
    </row>
    <row r="377" spans="5:13" ht="24.95" customHeight="1" x14ac:dyDescent="0.3">
      <c r="E377" s="20" t="str">
        <f>IF(A377="","",COUNTIFS($A$2:A377,A377,$B$2:B377,B377)&amp; IF(B377="National Park Fees", IFERROR(VLOOKUP(A377,Setting!$E$39:$G$355,3,FALSE),""),""))</f>
        <v/>
      </c>
      <c r="M377" s="46" t="str">
        <f t="shared" si="6"/>
        <v/>
      </c>
    </row>
    <row r="378" spans="5:13" ht="24.95" customHeight="1" x14ac:dyDescent="0.3">
      <c r="E378" s="20" t="str">
        <f>IF(A378="","",COUNTIFS($A$2:A378,A378,$B$2:B378,B378)&amp; IF(B378="National Park Fees", IFERROR(VLOOKUP(A378,Setting!$E$39:$G$355,3,FALSE),""),""))</f>
        <v/>
      </c>
      <c r="M378" s="46" t="str">
        <f t="shared" si="6"/>
        <v/>
      </c>
    </row>
    <row r="379" spans="5:13" ht="24.95" customHeight="1" x14ac:dyDescent="0.3">
      <c r="E379" s="20" t="str">
        <f>IF(A379="","",COUNTIFS($A$2:A379,A379,$B$2:B379,B379)&amp; IF(B379="National Park Fees", IFERROR(VLOOKUP(A379,Setting!$E$39:$G$355,3,FALSE),""),""))</f>
        <v/>
      </c>
      <c r="M379" s="46" t="str">
        <f t="shared" si="6"/>
        <v/>
      </c>
    </row>
    <row r="380" spans="5:13" ht="24.95" customHeight="1" x14ac:dyDescent="0.3">
      <c r="E380" s="20" t="str">
        <f>IF(A380="","",COUNTIFS($A$2:A380,A380,$B$2:B380,B380)&amp; IF(B380="National Park Fees", IFERROR(VLOOKUP(A380,Setting!$E$39:$G$355,3,FALSE),""),""))</f>
        <v/>
      </c>
      <c r="M380" s="46" t="str">
        <f t="shared" si="6"/>
        <v/>
      </c>
    </row>
    <row r="381" spans="5:13" ht="24.95" customHeight="1" x14ac:dyDescent="0.3">
      <c r="E381" s="20" t="str">
        <f>IF(A381="","",COUNTIFS($A$2:A381,A381,$B$2:B381,B381)&amp; IF(B381="National Park Fees", IFERROR(VLOOKUP(A381,Setting!$E$39:$G$355,3,FALSE),""),""))</f>
        <v/>
      </c>
      <c r="M381" s="46" t="str">
        <f t="shared" si="6"/>
        <v/>
      </c>
    </row>
    <row r="382" spans="5:13" ht="24.95" customHeight="1" x14ac:dyDescent="0.3">
      <c r="E382" s="20" t="str">
        <f>IF(A382="","",COUNTIFS($A$2:A382,A382,$B$2:B382,B382)&amp; IF(B382="National Park Fees", IFERROR(VLOOKUP(A382,Setting!$E$39:$G$355,3,FALSE),""),""))</f>
        <v/>
      </c>
      <c r="M382" s="46" t="str">
        <f t="shared" si="6"/>
        <v/>
      </c>
    </row>
    <row r="383" spans="5:13" ht="24.95" customHeight="1" x14ac:dyDescent="0.3">
      <c r="E383" s="20" t="str">
        <f>IF(A383="","",COUNTIFS($A$2:A383,A383,$B$2:B383,B383)&amp; IF(B383="National Park Fees", IFERROR(VLOOKUP(A383,Setting!$E$39:$G$355,3,FALSE),""),""))</f>
        <v/>
      </c>
      <c r="M383" s="46" t="str">
        <f t="shared" si="6"/>
        <v/>
      </c>
    </row>
    <row r="384" spans="5:13" ht="24.95" customHeight="1" x14ac:dyDescent="0.3">
      <c r="E384" s="20" t="str">
        <f>IF(A384="","",COUNTIFS($A$2:A384,A384,$B$2:B384,B384)&amp; IF(B384="National Park Fees", IFERROR(VLOOKUP(A384,Setting!$E$39:$G$355,3,FALSE),""),""))</f>
        <v/>
      </c>
      <c r="M384" s="46" t="str">
        <f t="shared" si="6"/>
        <v/>
      </c>
    </row>
    <row r="385" spans="5:13" ht="24.95" customHeight="1" x14ac:dyDescent="0.3">
      <c r="E385" s="20" t="str">
        <f>IF(A385="","",COUNTIFS($A$2:A385,A385,$B$2:B385,B385)&amp; IF(B385="National Park Fees", IFERROR(VLOOKUP(A385,Setting!$E$39:$G$355,3,FALSE),""),""))</f>
        <v/>
      </c>
      <c r="M385" s="46" t="str">
        <f t="shared" si="6"/>
        <v/>
      </c>
    </row>
    <row r="386" spans="5:13" ht="24.95" customHeight="1" x14ac:dyDescent="0.3">
      <c r="E386" s="20" t="str">
        <f>IF(A386="","",COUNTIFS($A$2:A386,A386,$B$2:B386,B386)&amp; IF(B386="National Park Fees", IFERROR(VLOOKUP(A386,Setting!$E$39:$G$355,3,FALSE),""),""))</f>
        <v/>
      </c>
      <c r="M386" s="46" t="str">
        <f t="shared" si="6"/>
        <v/>
      </c>
    </row>
    <row r="387" spans="5:13" ht="24.95" customHeight="1" x14ac:dyDescent="0.3">
      <c r="E387" s="20" t="str">
        <f>IF(A387="","",COUNTIFS($A$2:A387,A387,$B$2:B387,B387)&amp; IF(B387="National Park Fees", IFERROR(VLOOKUP(A387,Setting!$E$39:$G$355,3,FALSE),""),""))</f>
        <v/>
      </c>
      <c r="M387" s="46" t="str">
        <f t="shared" si="6"/>
        <v/>
      </c>
    </row>
    <row r="388" spans="5:13" ht="24.95" customHeight="1" x14ac:dyDescent="0.3">
      <c r="E388" s="20" t="str">
        <f>IF(A388="","",COUNTIFS($A$2:A388,A388,$B$2:B388,B388)&amp; IF(B388="National Park Fees", IFERROR(VLOOKUP(A388,Setting!$E$39:$G$355,3,FALSE),""),""))</f>
        <v/>
      </c>
      <c r="M388" s="46" t="str">
        <f t="shared" si="6"/>
        <v/>
      </c>
    </row>
    <row r="389" spans="5:13" ht="24.95" customHeight="1" x14ac:dyDescent="0.3">
      <c r="E389" s="20" t="str">
        <f>IF(A389="","",COUNTIFS($A$2:A389,A389,$B$2:B389,B389)&amp; IF(B389="National Park Fees", IFERROR(VLOOKUP(A389,Setting!$E$39:$G$355,3,FALSE),""),""))</f>
        <v/>
      </c>
      <c r="M389" s="46" t="str">
        <f t="shared" si="6"/>
        <v/>
      </c>
    </row>
    <row r="390" spans="5:13" ht="24.95" customHeight="1" x14ac:dyDescent="0.3">
      <c r="E390" s="20" t="str">
        <f>IF(A390="","",COUNTIFS($A$2:A390,A390,$B$2:B390,B390)&amp; IF(B390="National Park Fees", IFERROR(VLOOKUP(A390,Setting!$E$39:$G$355,3,FALSE),""),""))</f>
        <v/>
      </c>
      <c r="M390" s="46" t="str">
        <f t="shared" si="6"/>
        <v/>
      </c>
    </row>
    <row r="391" spans="5:13" ht="24.95" customHeight="1" x14ac:dyDescent="0.3">
      <c r="E391" s="20" t="str">
        <f>IF(A391="","",COUNTIFS($A$2:A391,A391,$B$2:B391,B391)&amp; IF(B391="National Park Fees", IFERROR(VLOOKUP(A391,Setting!$E$39:$G$355,3,FALSE),""),""))</f>
        <v/>
      </c>
      <c r="M391" s="46" t="str">
        <f t="shared" si="6"/>
        <v/>
      </c>
    </row>
    <row r="392" spans="5:13" ht="24.95" customHeight="1" x14ac:dyDescent="0.3">
      <c r="E392" s="20" t="str">
        <f>IF(A392="","",COUNTIFS($A$2:A392,A392,$B$2:B392,B392)&amp; IF(B392="National Park Fees", IFERROR(VLOOKUP(A392,Setting!$E$39:$G$355,3,FALSE),""),""))</f>
        <v/>
      </c>
      <c r="M392" s="46" t="str">
        <f t="shared" si="6"/>
        <v/>
      </c>
    </row>
    <row r="393" spans="5:13" ht="24.95" customHeight="1" x14ac:dyDescent="0.3">
      <c r="E393" s="20" t="str">
        <f>IF(A393="","",COUNTIFS($A$2:A393,A393,$B$2:B393,B393)&amp; IF(B393="National Park Fees", IFERROR(VLOOKUP(A393,Setting!$E$39:$G$355,3,FALSE),""),""))</f>
        <v/>
      </c>
      <c r="M393" s="46" t="str">
        <f t="shared" si="6"/>
        <v/>
      </c>
    </row>
    <row r="394" spans="5:13" ht="24.95" customHeight="1" x14ac:dyDescent="0.3">
      <c r="E394" s="20" t="str">
        <f>IF(A394="","",COUNTIFS($A$2:A394,A394,$B$2:B394,B394)&amp; IF(B394="National Park Fees", IFERROR(VLOOKUP(A394,Setting!$E$39:$G$355,3,FALSE),""),""))</f>
        <v/>
      </c>
      <c r="M394" s="46" t="str">
        <f t="shared" si="6"/>
        <v/>
      </c>
    </row>
    <row r="395" spans="5:13" ht="24.95" customHeight="1" x14ac:dyDescent="0.3">
      <c r="E395" s="20" t="str">
        <f>IF(A395="","",COUNTIFS($A$2:A395,A395,$B$2:B395,B395)&amp; IF(B395="National Park Fees", IFERROR(VLOOKUP(A395,Setting!$E$39:$G$355,3,FALSE),""),""))</f>
        <v/>
      </c>
      <c r="M395" s="46" t="str">
        <f t="shared" si="6"/>
        <v/>
      </c>
    </row>
    <row r="396" spans="5:13" ht="24.95" customHeight="1" x14ac:dyDescent="0.3">
      <c r="E396" s="20" t="str">
        <f>IF(A396="","",COUNTIFS($A$2:A396,A396,$B$2:B396,B396)&amp; IF(B396="National Park Fees", IFERROR(VLOOKUP(A396,Setting!$E$39:$G$355,3,FALSE),""),""))</f>
        <v/>
      </c>
      <c r="M396" s="46" t="str">
        <f t="shared" si="6"/>
        <v/>
      </c>
    </row>
    <row r="397" spans="5:13" ht="24.95" customHeight="1" x14ac:dyDescent="0.3">
      <c r="E397" s="20" t="str">
        <f>IF(A397="","",COUNTIFS($A$2:A397,A397,$B$2:B397,B397)&amp; IF(B397="National Park Fees", IFERROR(VLOOKUP(A397,Setting!$E$39:$G$355,3,FALSE),""),""))</f>
        <v/>
      </c>
      <c r="M397" s="46" t="str">
        <f t="shared" si="6"/>
        <v/>
      </c>
    </row>
    <row r="398" spans="5:13" ht="24.95" customHeight="1" x14ac:dyDescent="0.3">
      <c r="E398" s="20" t="str">
        <f>IF(A398="","",COUNTIFS($A$2:A398,A398,$B$2:B398,B398)&amp; IF(B398="National Park Fees", IFERROR(VLOOKUP(A398,Setting!$E$39:$G$355,3,FALSE),""),""))</f>
        <v/>
      </c>
      <c r="M398" s="46" t="str">
        <f t="shared" si="6"/>
        <v/>
      </c>
    </row>
    <row r="399" spans="5:13" ht="24.95" customHeight="1" x14ac:dyDescent="0.3">
      <c r="E399" s="20" t="str">
        <f>IF(A399="","",COUNTIFS($A$2:A399,A399,$B$2:B399,B399)&amp; IF(B399="National Park Fees", IFERROR(VLOOKUP(A399,Setting!$E$39:$G$355,3,FALSE),""),""))</f>
        <v/>
      </c>
      <c r="M399" s="46" t="str">
        <f t="shared" ref="M399:M462" si="7">IF(AND($F399="",$G399="",$A399&lt;&gt;""),"Mistake","")</f>
        <v/>
      </c>
    </row>
    <row r="400" spans="5:13" ht="24.95" customHeight="1" x14ac:dyDescent="0.3">
      <c r="E400" s="20" t="str">
        <f>IF(A400="","",COUNTIFS($A$2:A400,A400,$B$2:B400,B400)&amp; IF(B400="National Park Fees", IFERROR(VLOOKUP(A400,Setting!$E$39:$G$355,3,FALSE),""),""))</f>
        <v/>
      </c>
      <c r="M400" s="46" t="str">
        <f t="shared" si="7"/>
        <v/>
      </c>
    </row>
    <row r="401" spans="5:13" ht="24.95" customHeight="1" x14ac:dyDescent="0.3">
      <c r="E401" s="20" t="str">
        <f>IF(A401="","",COUNTIFS($A$2:A401,A401,$B$2:B401,B401)&amp; IF(B401="National Park Fees", IFERROR(VLOOKUP(A401,Setting!$E$39:$G$355,3,FALSE),""),""))</f>
        <v/>
      </c>
      <c r="M401" s="46" t="str">
        <f t="shared" si="7"/>
        <v/>
      </c>
    </row>
    <row r="402" spans="5:13" ht="24.95" customHeight="1" x14ac:dyDescent="0.3">
      <c r="E402" s="20" t="str">
        <f>IF(A402="","",COUNTIFS($A$2:A402,A402,$B$2:B402,B402)&amp; IF(B402="National Park Fees", IFERROR(VLOOKUP(A402,Setting!$E$39:$G$355,3,FALSE),""),""))</f>
        <v/>
      </c>
      <c r="M402" s="46" t="str">
        <f t="shared" si="7"/>
        <v/>
      </c>
    </row>
    <row r="403" spans="5:13" ht="24.95" customHeight="1" x14ac:dyDescent="0.3">
      <c r="E403" s="20" t="str">
        <f>IF(A403="","",COUNTIFS($A$2:A403,A403,$B$2:B403,B403)&amp; IF(B403="National Park Fees", IFERROR(VLOOKUP(A403,Setting!$E$39:$G$355,3,FALSE),""),""))</f>
        <v/>
      </c>
      <c r="M403" s="46" t="str">
        <f t="shared" si="7"/>
        <v/>
      </c>
    </row>
    <row r="404" spans="5:13" ht="24.95" customHeight="1" x14ac:dyDescent="0.3">
      <c r="E404" s="20" t="str">
        <f>IF(A404="","",COUNTIFS($A$2:A404,A404,$B$2:B404,B404)&amp; IF(B404="National Park Fees", IFERROR(VLOOKUP(A404,Setting!$E$39:$G$355,3,FALSE),""),""))</f>
        <v/>
      </c>
      <c r="M404" s="46" t="str">
        <f t="shared" si="7"/>
        <v/>
      </c>
    </row>
    <row r="405" spans="5:13" ht="24.95" customHeight="1" x14ac:dyDescent="0.3">
      <c r="E405" s="20" t="str">
        <f>IF(A405="","",COUNTIFS($A$2:A405,A405,$B$2:B405,B405)&amp; IF(B405="National Park Fees", IFERROR(VLOOKUP(A405,Setting!$E$39:$G$355,3,FALSE),""),""))</f>
        <v/>
      </c>
      <c r="M405" s="46" t="str">
        <f t="shared" si="7"/>
        <v/>
      </c>
    </row>
    <row r="406" spans="5:13" ht="24.95" customHeight="1" x14ac:dyDescent="0.3">
      <c r="E406" s="20" t="str">
        <f>IF(A406="","",COUNTIFS($A$2:A406,A406,$B$2:B406,B406)&amp; IF(B406="National Park Fees", IFERROR(VLOOKUP(A406,Setting!$E$39:$G$355,3,FALSE),""),""))</f>
        <v/>
      </c>
      <c r="M406" s="46" t="str">
        <f t="shared" si="7"/>
        <v/>
      </c>
    </row>
    <row r="407" spans="5:13" ht="24.95" customHeight="1" x14ac:dyDescent="0.3">
      <c r="E407" s="20" t="str">
        <f>IF(A407="","",COUNTIFS($A$2:A407,A407,$B$2:B407,B407)&amp; IF(B407="National Park Fees", IFERROR(VLOOKUP(A407,Setting!$E$39:$G$355,3,FALSE),""),""))</f>
        <v/>
      </c>
      <c r="M407" s="46" t="str">
        <f t="shared" si="7"/>
        <v/>
      </c>
    </row>
    <row r="408" spans="5:13" ht="24.95" customHeight="1" x14ac:dyDescent="0.3">
      <c r="E408" s="20" t="str">
        <f>IF(A408="","",COUNTIFS($A$2:A408,A408,$B$2:B408,B408)&amp; IF(B408="National Park Fees", IFERROR(VLOOKUP(A408,Setting!$E$39:$G$355,3,FALSE),""),""))</f>
        <v/>
      </c>
      <c r="M408" s="46" t="str">
        <f t="shared" si="7"/>
        <v/>
      </c>
    </row>
    <row r="409" spans="5:13" ht="24.95" customHeight="1" x14ac:dyDescent="0.3">
      <c r="E409" s="20" t="str">
        <f>IF(A409="","",COUNTIFS($A$2:A409,A409,$B$2:B409,B409)&amp; IF(B409="National Park Fees", IFERROR(VLOOKUP(A409,Setting!$E$39:$G$355,3,FALSE),""),""))</f>
        <v/>
      </c>
      <c r="M409" s="46" t="str">
        <f t="shared" si="7"/>
        <v/>
      </c>
    </row>
    <row r="410" spans="5:13" ht="24.95" customHeight="1" x14ac:dyDescent="0.3">
      <c r="E410" s="20" t="str">
        <f>IF(A410="","",COUNTIFS($A$2:A410,A410,$B$2:B410,B410)&amp; IF(B410="National Park Fees", IFERROR(VLOOKUP(A410,Setting!$E$39:$G$355,3,FALSE),""),""))</f>
        <v/>
      </c>
      <c r="M410" s="46" t="str">
        <f t="shared" si="7"/>
        <v/>
      </c>
    </row>
    <row r="411" spans="5:13" ht="24.95" customHeight="1" x14ac:dyDescent="0.3">
      <c r="E411" s="20" t="str">
        <f>IF(A411="","",COUNTIFS($A$2:A411,A411,$B$2:B411,B411)&amp; IF(B411="National Park Fees", IFERROR(VLOOKUP(A411,Setting!$E$39:$G$355,3,FALSE),""),""))</f>
        <v/>
      </c>
      <c r="M411" s="46" t="str">
        <f t="shared" si="7"/>
        <v/>
      </c>
    </row>
    <row r="412" spans="5:13" ht="24.95" customHeight="1" x14ac:dyDescent="0.3">
      <c r="E412" s="20" t="str">
        <f>IF(A412="","",COUNTIFS($A$2:A412,A412,$B$2:B412,B412)&amp; IF(B412="National Park Fees", IFERROR(VLOOKUP(A412,Setting!$E$39:$G$355,3,FALSE),""),""))</f>
        <v/>
      </c>
      <c r="M412" s="46" t="str">
        <f t="shared" si="7"/>
        <v/>
      </c>
    </row>
    <row r="413" spans="5:13" ht="24.95" customHeight="1" x14ac:dyDescent="0.3">
      <c r="E413" s="20" t="str">
        <f>IF(A413="","",COUNTIFS($A$2:A413,A413,$B$2:B413,B413)&amp; IF(B413="National Park Fees", IFERROR(VLOOKUP(A413,Setting!$E$39:$G$355,3,FALSE),""),""))</f>
        <v/>
      </c>
      <c r="M413" s="46" t="str">
        <f t="shared" si="7"/>
        <v/>
      </c>
    </row>
    <row r="414" spans="5:13" ht="24.95" customHeight="1" x14ac:dyDescent="0.3">
      <c r="E414" s="20" t="str">
        <f>IF(A414="","",COUNTIFS($A$2:A414,A414,$B$2:B414,B414)&amp; IF(B414="National Park Fees", IFERROR(VLOOKUP(A414,Setting!$E$39:$G$355,3,FALSE),""),""))</f>
        <v/>
      </c>
      <c r="M414" s="46" t="str">
        <f t="shared" si="7"/>
        <v/>
      </c>
    </row>
    <row r="415" spans="5:13" ht="24.95" customHeight="1" x14ac:dyDescent="0.3">
      <c r="E415" s="20" t="str">
        <f>IF(A415="","",COUNTIFS($A$2:A415,A415,$B$2:B415,B415)&amp; IF(B415="National Park Fees", IFERROR(VLOOKUP(A415,Setting!$E$39:$G$355,3,FALSE),""),""))</f>
        <v/>
      </c>
      <c r="M415" s="46" t="str">
        <f t="shared" si="7"/>
        <v/>
      </c>
    </row>
    <row r="416" spans="5:13" ht="24.95" customHeight="1" x14ac:dyDescent="0.3">
      <c r="E416" s="20" t="str">
        <f>IF(A416="","",COUNTIFS($A$2:A416,A416,$B$2:B416,B416)&amp; IF(B416="National Park Fees", IFERROR(VLOOKUP(A416,Setting!$E$39:$G$355,3,FALSE),""),""))</f>
        <v/>
      </c>
      <c r="M416" s="46" t="str">
        <f t="shared" si="7"/>
        <v/>
      </c>
    </row>
    <row r="417" spans="5:13" ht="24.95" customHeight="1" x14ac:dyDescent="0.3">
      <c r="E417" s="20" t="str">
        <f>IF(A417="","",COUNTIFS($A$2:A417,A417,$B$2:B417,B417)&amp; IF(B417="National Park Fees", IFERROR(VLOOKUP(A417,Setting!$E$39:$G$355,3,FALSE),""),""))</f>
        <v/>
      </c>
      <c r="M417" s="46" t="str">
        <f t="shared" si="7"/>
        <v/>
      </c>
    </row>
    <row r="418" spans="5:13" ht="24.95" customHeight="1" x14ac:dyDescent="0.3">
      <c r="E418" s="20" t="str">
        <f>IF(A418="","",COUNTIFS($A$2:A418,A418,$B$2:B418,B418)&amp; IF(B418="National Park Fees", IFERROR(VLOOKUP(A418,Setting!$E$39:$G$355,3,FALSE),""),""))</f>
        <v/>
      </c>
      <c r="M418" s="46" t="str">
        <f t="shared" si="7"/>
        <v/>
      </c>
    </row>
    <row r="419" spans="5:13" ht="24.95" customHeight="1" x14ac:dyDescent="0.3">
      <c r="E419" s="20" t="str">
        <f>IF(A419="","",COUNTIFS($A$2:A419,A419,$B$2:B419,B419)&amp; IF(B419="National Park Fees", IFERROR(VLOOKUP(A419,Setting!$E$39:$G$355,3,FALSE),""),""))</f>
        <v/>
      </c>
      <c r="M419" s="46" t="str">
        <f t="shared" si="7"/>
        <v/>
      </c>
    </row>
    <row r="420" spans="5:13" ht="24.95" customHeight="1" x14ac:dyDescent="0.3">
      <c r="E420" s="20" t="str">
        <f>IF(A420="","",COUNTIFS($A$2:A420,A420,$B$2:B420,B420)&amp; IF(B420="National Park Fees", IFERROR(VLOOKUP(A420,Setting!$E$39:$G$355,3,FALSE),""),""))</f>
        <v/>
      </c>
      <c r="M420" s="46" t="str">
        <f t="shared" si="7"/>
        <v/>
      </c>
    </row>
    <row r="421" spans="5:13" ht="24.95" customHeight="1" x14ac:dyDescent="0.3">
      <c r="E421" s="20" t="str">
        <f>IF(A421="","",COUNTIFS($A$2:A421,A421,$B$2:B421,B421)&amp; IF(B421="National Park Fees", IFERROR(VLOOKUP(A421,Setting!$E$39:$G$355,3,FALSE),""),""))</f>
        <v/>
      </c>
      <c r="M421" s="46" t="str">
        <f t="shared" si="7"/>
        <v/>
      </c>
    </row>
    <row r="422" spans="5:13" ht="24.95" customHeight="1" x14ac:dyDescent="0.3">
      <c r="E422" s="20" t="str">
        <f>IF(A422="","",COUNTIFS($A$2:A422,A422,$B$2:B422,B422)&amp; IF(B422="National Park Fees", IFERROR(VLOOKUP(A422,Setting!$E$39:$G$355,3,FALSE),""),""))</f>
        <v/>
      </c>
      <c r="M422" s="46" t="str">
        <f t="shared" si="7"/>
        <v/>
      </c>
    </row>
    <row r="423" spans="5:13" ht="24.95" customHeight="1" x14ac:dyDescent="0.3">
      <c r="E423" s="20" t="str">
        <f>IF(A423="","",COUNTIFS($A$2:A423,A423,$B$2:B423,B423)&amp; IF(B423="National Park Fees", IFERROR(VLOOKUP(A423,Setting!$E$39:$G$355,3,FALSE),""),""))</f>
        <v/>
      </c>
      <c r="M423" s="46" t="str">
        <f t="shared" si="7"/>
        <v/>
      </c>
    </row>
    <row r="424" spans="5:13" ht="24.95" customHeight="1" x14ac:dyDescent="0.3">
      <c r="E424" s="20" t="str">
        <f>IF(A424="","",COUNTIFS($A$2:A424,A424,$B$2:B424,B424)&amp; IF(B424="National Park Fees", IFERROR(VLOOKUP(A424,Setting!$E$39:$G$355,3,FALSE),""),""))</f>
        <v/>
      </c>
      <c r="M424" s="46" t="str">
        <f t="shared" si="7"/>
        <v/>
      </c>
    </row>
    <row r="425" spans="5:13" ht="24.95" customHeight="1" x14ac:dyDescent="0.3">
      <c r="E425" s="20" t="str">
        <f>IF(A425="","",COUNTIFS($A$2:A425,A425,$B$2:B425,B425)&amp; IF(B425="National Park Fees", IFERROR(VLOOKUP(A425,Setting!$E$39:$G$355,3,FALSE),""),""))</f>
        <v/>
      </c>
      <c r="M425" s="46" t="str">
        <f t="shared" si="7"/>
        <v/>
      </c>
    </row>
    <row r="426" spans="5:13" ht="24.95" customHeight="1" x14ac:dyDescent="0.3">
      <c r="E426" s="20" t="str">
        <f>IF(A426="","",COUNTIFS($A$2:A426,A426,$B$2:B426,B426)&amp; IF(B426="National Park Fees", IFERROR(VLOOKUP(A426,Setting!$E$39:$G$355,3,FALSE),""),""))</f>
        <v/>
      </c>
      <c r="M426" s="46" t="str">
        <f t="shared" si="7"/>
        <v/>
      </c>
    </row>
    <row r="427" spans="5:13" ht="24.95" customHeight="1" x14ac:dyDescent="0.3">
      <c r="E427" s="20" t="str">
        <f>IF(A427="","",COUNTIFS($A$2:A427,A427,$B$2:B427,B427)&amp; IF(B427="National Park Fees", IFERROR(VLOOKUP(A427,Setting!$E$39:$G$355,3,FALSE),""),""))</f>
        <v/>
      </c>
      <c r="M427" s="46" t="str">
        <f t="shared" si="7"/>
        <v/>
      </c>
    </row>
    <row r="428" spans="5:13" ht="24.95" customHeight="1" x14ac:dyDescent="0.3">
      <c r="E428" s="20" t="str">
        <f>IF(A428="","",COUNTIFS($A$2:A428,A428,$B$2:B428,B428)&amp; IF(B428="National Park Fees", IFERROR(VLOOKUP(A428,Setting!$E$39:$G$355,3,FALSE),""),""))</f>
        <v/>
      </c>
      <c r="M428" s="46" t="str">
        <f t="shared" si="7"/>
        <v/>
      </c>
    </row>
    <row r="429" spans="5:13" ht="24.95" customHeight="1" x14ac:dyDescent="0.3">
      <c r="E429" s="20" t="str">
        <f>IF(A429="","",COUNTIFS($A$2:A429,A429,$B$2:B429,B429)&amp; IF(B429="National Park Fees", IFERROR(VLOOKUP(A429,Setting!$E$39:$G$355,3,FALSE),""),""))</f>
        <v/>
      </c>
      <c r="M429" s="46" t="str">
        <f t="shared" si="7"/>
        <v/>
      </c>
    </row>
    <row r="430" spans="5:13" ht="24.95" customHeight="1" x14ac:dyDescent="0.3">
      <c r="E430" s="20" t="str">
        <f>IF(A430="","",COUNTIFS($A$2:A430,A430,$B$2:B430,B430)&amp; IF(B430="National Park Fees", IFERROR(VLOOKUP(A430,Setting!$E$39:$G$355,3,FALSE),""),""))</f>
        <v/>
      </c>
      <c r="M430" s="46" t="str">
        <f t="shared" si="7"/>
        <v/>
      </c>
    </row>
    <row r="431" spans="5:13" ht="24.95" customHeight="1" x14ac:dyDescent="0.3">
      <c r="E431" s="20" t="str">
        <f>IF(A431="","",COUNTIFS($A$2:A431,A431,$B$2:B431,B431)&amp; IF(B431="National Park Fees", IFERROR(VLOOKUP(A431,Setting!$E$39:$G$355,3,FALSE),""),""))</f>
        <v/>
      </c>
      <c r="M431" s="46" t="str">
        <f t="shared" si="7"/>
        <v/>
      </c>
    </row>
    <row r="432" spans="5:13" ht="24.95" customHeight="1" x14ac:dyDescent="0.3">
      <c r="E432" s="20" t="str">
        <f>IF(A432="","",COUNTIFS($A$2:A432,A432,$B$2:B432,B432)&amp; IF(B432="National Park Fees", IFERROR(VLOOKUP(A432,Setting!$E$39:$G$355,3,FALSE),""),""))</f>
        <v/>
      </c>
      <c r="M432" s="46" t="str">
        <f t="shared" si="7"/>
        <v/>
      </c>
    </row>
    <row r="433" spans="5:13" ht="24.95" customHeight="1" x14ac:dyDescent="0.3">
      <c r="E433" s="20" t="str">
        <f>IF(A433="","",COUNTIFS($A$2:A433,A433,$B$2:B433,B433)&amp; IF(B433="National Park Fees", IFERROR(VLOOKUP(A433,Setting!$E$39:$G$355,3,FALSE),""),""))</f>
        <v/>
      </c>
      <c r="M433" s="46" t="str">
        <f t="shared" si="7"/>
        <v/>
      </c>
    </row>
    <row r="434" spans="5:13" ht="24.95" customHeight="1" x14ac:dyDescent="0.3">
      <c r="E434" s="20" t="str">
        <f>IF(A434="","",COUNTIFS($A$2:A434,A434,$B$2:B434,B434)&amp; IF(B434="National Park Fees", IFERROR(VLOOKUP(A434,Setting!$E$39:$G$355,3,FALSE),""),""))</f>
        <v/>
      </c>
      <c r="M434" s="46" t="str">
        <f t="shared" si="7"/>
        <v/>
      </c>
    </row>
    <row r="435" spans="5:13" ht="24.95" customHeight="1" x14ac:dyDescent="0.3">
      <c r="E435" s="20" t="str">
        <f>IF(A435="","",COUNTIFS($A$2:A435,A435,$B$2:B435,B435)&amp; IF(B435="National Park Fees", IFERROR(VLOOKUP(A435,Setting!$E$39:$G$355,3,FALSE),""),""))</f>
        <v/>
      </c>
      <c r="M435" s="46" t="str">
        <f t="shared" si="7"/>
        <v/>
      </c>
    </row>
    <row r="436" spans="5:13" ht="24.95" customHeight="1" x14ac:dyDescent="0.3">
      <c r="E436" s="20" t="str">
        <f>IF(A436="","",COUNTIFS($A$2:A436,A436,$B$2:B436,B436)&amp; IF(B436="National Park Fees", IFERROR(VLOOKUP(A436,Setting!$E$39:$G$355,3,FALSE),""),""))</f>
        <v/>
      </c>
      <c r="M436" s="46" t="str">
        <f t="shared" si="7"/>
        <v/>
      </c>
    </row>
    <row r="437" spans="5:13" ht="24.95" customHeight="1" x14ac:dyDescent="0.3">
      <c r="E437" s="20" t="str">
        <f>IF(A437="","",COUNTIFS($A$2:A437,A437,$B$2:B437,B437)&amp; IF(B437="National Park Fees", IFERROR(VLOOKUP(A437,Setting!$E$39:$G$355,3,FALSE),""),""))</f>
        <v/>
      </c>
      <c r="M437" s="46" t="str">
        <f t="shared" si="7"/>
        <v/>
      </c>
    </row>
    <row r="438" spans="5:13" ht="24.95" customHeight="1" x14ac:dyDescent="0.3">
      <c r="E438" s="20" t="str">
        <f>IF(A438="","",COUNTIFS($A$2:A438,A438,$B$2:B438,B438)&amp; IF(B438="National Park Fees", IFERROR(VLOOKUP(A438,Setting!$E$39:$G$355,3,FALSE),""),""))</f>
        <v/>
      </c>
      <c r="M438" s="46" t="str">
        <f t="shared" si="7"/>
        <v/>
      </c>
    </row>
    <row r="439" spans="5:13" ht="24.95" customHeight="1" x14ac:dyDescent="0.3">
      <c r="E439" s="20" t="str">
        <f>IF(A439="","",COUNTIFS($A$2:A439,A439,$B$2:B439,B439)&amp; IF(B439="National Park Fees", IFERROR(VLOOKUP(A439,Setting!$E$39:$G$355,3,FALSE),""),""))</f>
        <v/>
      </c>
      <c r="M439" s="46" t="str">
        <f t="shared" si="7"/>
        <v/>
      </c>
    </row>
    <row r="440" spans="5:13" ht="24.95" customHeight="1" x14ac:dyDescent="0.3">
      <c r="E440" s="20" t="str">
        <f>IF(A440="","",COUNTIFS($A$2:A440,A440,$B$2:B440,B440)&amp; IF(B440="National Park Fees", IFERROR(VLOOKUP(A440,Setting!$E$39:$G$355,3,FALSE),""),""))</f>
        <v/>
      </c>
      <c r="M440" s="46" t="str">
        <f t="shared" si="7"/>
        <v/>
      </c>
    </row>
    <row r="441" spans="5:13" ht="24.95" customHeight="1" x14ac:dyDescent="0.3">
      <c r="E441" s="20" t="str">
        <f>IF(A441="","",COUNTIFS($A$2:A441,A441,$B$2:B441,B441)&amp; IF(B441="National Park Fees", IFERROR(VLOOKUP(A441,Setting!$E$39:$G$355,3,FALSE),""),""))</f>
        <v/>
      </c>
      <c r="M441" s="46" t="str">
        <f t="shared" si="7"/>
        <v/>
      </c>
    </row>
    <row r="442" spans="5:13" ht="24.95" customHeight="1" x14ac:dyDescent="0.3">
      <c r="E442" s="20" t="str">
        <f>IF(A442="","",COUNTIFS($A$2:A442,A442,$B$2:B442,B442)&amp; IF(B442="National Park Fees", IFERROR(VLOOKUP(A442,Setting!$E$39:$G$355,3,FALSE),""),""))</f>
        <v/>
      </c>
      <c r="M442" s="46" t="str">
        <f t="shared" si="7"/>
        <v/>
      </c>
    </row>
    <row r="443" spans="5:13" ht="24.95" customHeight="1" x14ac:dyDescent="0.3">
      <c r="E443" s="20" t="str">
        <f>IF(A443="","",COUNTIFS($A$2:A443,A443,$B$2:B443,B443)&amp; IF(B443="National Park Fees", IFERROR(VLOOKUP(A443,Setting!$E$39:$G$355,3,FALSE),""),""))</f>
        <v/>
      </c>
      <c r="M443" s="46" t="str">
        <f t="shared" si="7"/>
        <v/>
      </c>
    </row>
    <row r="444" spans="5:13" ht="24.95" customHeight="1" x14ac:dyDescent="0.3">
      <c r="E444" s="20" t="str">
        <f>IF(A444="","",COUNTIFS($A$2:A444,A444,$B$2:B444,B444)&amp; IF(B444="National Park Fees", IFERROR(VLOOKUP(A444,Setting!$E$39:$G$355,3,FALSE),""),""))</f>
        <v/>
      </c>
      <c r="M444" s="46" t="str">
        <f t="shared" si="7"/>
        <v/>
      </c>
    </row>
    <row r="445" spans="5:13" ht="24.95" customHeight="1" x14ac:dyDescent="0.3">
      <c r="E445" s="20" t="str">
        <f>IF(A445="","",COUNTIFS($A$2:A445,A445,$B$2:B445,B445)&amp; IF(B445="National Park Fees", IFERROR(VLOOKUP(A445,Setting!$E$39:$G$355,3,FALSE),""),""))</f>
        <v/>
      </c>
      <c r="M445" s="46" t="str">
        <f t="shared" si="7"/>
        <v/>
      </c>
    </row>
    <row r="446" spans="5:13" ht="24.95" customHeight="1" x14ac:dyDescent="0.3">
      <c r="E446" s="20" t="str">
        <f>IF(A446="","",COUNTIFS($A$2:A446,A446,$B$2:B446,B446)&amp; IF(B446="National Park Fees", IFERROR(VLOOKUP(A446,Setting!$E$39:$G$355,3,FALSE),""),""))</f>
        <v/>
      </c>
      <c r="M446" s="46" t="str">
        <f t="shared" si="7"/>
        <v/>
      </c>
    </row>
    <row r="447" spans="5:13" ht="24.95" customHeight="1" x14ac:dyDescent="0.3">
      <c r="E447" s="20" t="str">
        <f>IF(A447="","",COUNTIFS($A$2:A447,A447,$B$2:B447,B447)&amp; IF(B447="National Park Fees", IFERROR(VLOOKUP(A447,Setting!$E$39:$G$355,3,FALSE),""),""))</f>
        <v/>
      </c>
      <c r="M447" s="46" t="str">
        <f t="shared" si="7"/>
        <v/>
      </c>
    </row>
    <row r="448" spans="5:13" ht="24.95" customHeight="1" x14ac:dyDescent="0.3">
      <c r="E448" s="20" t="str">
        <f>IF(A448="","",COUNTIFS($A$2:A448,A448,$B$2:B448,B448)&amp; IF(B448="National Park Fees", IFERROR(VLOOKUP(A448,Setting!$E$39:$G$355,3,FALSE),""),""))</f>
        <v/>
      </c>
      <c r="M448" s="46" t="str">
        <f t="shared" si="7"/>
        <v/>
      </c>
    </row>
    <row r="449" spans="5:13" ht="24.95" customHeight="1" x14ac:dyDescent="0.3">
      <c r="E449" s="20" t="str">
        <f>IF(A449="","",COUNTIFS($A$2:A449,A449,$B$2:B449,B449)&amp; IF(B449="National Park Fees", IFERROR(VLOOKUP(A449,Setting!$E$39:$G$355,3,FALSE),""),""))</f>
        <v/>
      </c>
      <c r="M449" s="46" t="str">
        <f t="shared" si="7"/>
        <v/>
      </c>
    </row>
    <row r="450" spans="5:13" ht="24.95" customHeight="1" x14ac:dyDescent="0.3">
      <c r="E450" s="20" t="str">
        <f>IF(A450="","",COUNTIFS($A$2:A450,A450,$B$2:B450,B450)&amp; IF(B450="National Park Fees", IFERROR(VLOOKUP(A450,Setting!$E$39:$G$355,3,FALSE),""),""))</f>
        <v/>
      </c>
      <c r="M450" s="46" t="str">
        <f t="shared" si="7"/>
        <v/>
      </c>
    </row>
    <row r="451" spans="5:13" ht="24.95" customHeight="1" x14ac:dyDescent="0.3">
      <c r="E451" s="20" t="str">
        <f>IF(A451="","",COUNTIFS($A$2:A451,A451,$B$2:B451,B451)&amp; IF(B451="National Park Fees", IFERROR(VLOOKUP(A451,Setting!$E$39:$G$355,3,FALSE),""),""))</f>
        <v/>
      </c>
      <c r="M451" s="46" t="str">
        <f t="shared" si="7"/>
        <v/>
      </c>
    </row>
    <row r="452" spans="5:13" ht="24.95" customHeight="1" x14ac:dyDescent="0.3">
      <c r="E452" s="20" t="str">
        <f>IF(A452="","",COUNTIFS($A$2:A452,A452,$B$2:B452,B452)&amp; IF(B452="National Park Fees", IFERROR(VLOOKUP(A452,Setting!$E$39:$G$355,3,FALSE),""),""))</f>
        <v/>
      </c>
      <c r="M452" s="46" t="str">
        <f t="shared" si="7"/>
        <v/>
      </c>
    </row>
    <row r="453" spans="5:13" ht="24.95" customHeight="1" x14ac:dyDescent="0.3">
      <c r="E453" s="20" t="str">
        <f>IF(A453="","",COUNTIFS($A$2:A453,A453,$B$2:B453,B453)&amp; IF(B453="National Park Fees", IFERROR(VLOOKUP(A453,Setting!$E$39:$G$355,3,FALSE),""),""))</f>
        <v/>
      </c>
      <c r="M453" s="46" t="str">
        <f t="shared" si="7"/>
        <v/>
      </c>
    </row>
    <row r="454" spans="5:13" ht="24.95" customHeight="1" x14ac:dyDescent="0.3">
      <c r="E454" s="20" t="str">
        <f>IF(A454="","",COUNTIFS($A$2:A454,A454,$B$2:B454,B454)&amp; IF(B454="National Park Fees", IFERROR(VLOOKUP(A454,Setting!$E$39:$G$355,3,FALSE),""),""))</f>
        <v/>
      </c>
      <c r="M454" s="46" t="str">
        <f t="shared" si="7"/>
        <v/>
      </c>
    </row>
    <row r="455" spans="5:13" ht="24.95" customHeight="1" x14ac:dyDescent="0.3">
      <c r="E455" s="20" t="str">
        <f>IF(A455="","",COUNTIFS($A$2:A455,A455,$B$2:B455,B455)&amp; IF(B455="National Park Fees", IFERROR(VLOOKUP(A455,Setting!$E$39:$G$355,3,FALSE),""),""))</f>
        <v/>
      </c>
      <c r="M455" s="46" t="str">
        <f t="shared" si="7"/>
        <v/>
      </c>
    </row>
    <row r="456" spans="5:13" ht="24.95" customHeight="1" x14ac:dyDescent="0.3">
      <c r="E456" s="20" t="str">
        <f>IF(A456="","",COUNTIFS($A$2:A456,A456,$B$2:B456,B456)&amp; IF(B456="National Park Fees", IFERROR(VLOOKUP(A456,Setting!$E$39:$G$355,3,FALSE),""),""))</f>
        <v/>
      </c>
      <c r="M456" s="46" t="str">
        <f t="shared" si="7"/>
        <v/>
      </c>
    </row>
    <row r="457" spans="5:13" ht="24.95" customHeight="1" x14ac:dyDescent="0.3">
      <c r="E457" s="20" t="str">
        <f>IF(A457="","",COUNTIFS($A$2:A457,A457,$B$2:B457,B457)&amp; IF(B457="National Park Fees", IFERROR(VLOOKUP(A457,Setting!$E$39:$G$355,3,FALSE),""),""))</f>
        <v/>
      </c>
      <c r="M457" s="46" t="str">
        <f t="shared" si="7"/>
        <v/>
      </c>
    </row>
    <row r="458" spans="5:13" ht="24.95" customHeight="1" x14ac:dyDescent="0.3">
      <c r="E458" s="20" t="str">
        <f>IF(A458="","",COUNTIFS($A$2:A458,A458,$B$2:B458,B458)&amp; IF(B458="National Park Fees", IFERROR(VLOOKUP(A458,Setting!$E$39:$G$355,3,FALSE),""),""))</f>
        <v/>
      </c>
      <c r="M458" s="46" t="str">
        <f t="shared" si="7"/>
        <v/>
      </c>
    </row>
    <row r="459" spans="5:13" ht="24.95" customHeight="1" x14ac:dyDescent="0.3">
      <c r="E459" s="20" t="str">
        <f>IF(A459="","",COUNTIFS($A$2:A459,A459,$B$2:B459,B459)&amp; IF(B459="National Park Fees", IFERROR(VLOOKUP(A459,Setting!$E$39:$G$355,3,FALSE),""),""))</f>
        <v/>
      </c>
      <c r="M459" s="46" t="str">
        <f t="shared" si="7"/>
        <v/>
      </c>
    </row>
    <row r="460" spans="5:13" ht="24.95" customHeight="1" x14ac:dyDescent="0.3">
      <c r="E460" s="20" t="str">
        <f>IF(A460="","",COUNTIFS($A$2:A460,A460,$B$2:B460,B460)&amp; IF(B460="National Park Fees", IFERROR(VLOOKUP(A460,Setting!$E$39:$G$355,3,FALSE),""),""))</f>
        <v/>
      </c>
      <c r="M460" s="46" t="str">
        <f t="shared" si="7"/>
        <v/>
      </c>
    </row>
    <row r="461" spans="5:13" ht="24.95" customHeight="1" x14ac:dyDescent="0.3">
      <c r="E461" s="20" t="str">
        <f>IF(A461="","",COUNTIFS($A$2:A461,A461,$B$2:B461,B461)&amp; IF(B461="National Park Fees", IFERROR(VLOOKUP(A461,Setting!$E$39:$G$355,3,FALSE),""),""))</f>
        <v/>
      </c>
      <c r="M461" s="46" t="str">
        <f t="shared" si="7"/>
        <v/>
      </c>
    </row>
    <row r="462" spans="5:13" ht="24.95" customHeight="1" x14ac:dyDescent="0.3">
      <c r="E462" s="20" t="str">
        <f>IF(A462="","",COUNTIFS($A$2:A462,A462,$B$2:B462,B462)&amp; IF(B462="National Park Fees", IFERROR(VLOOKUP(A462,Setting!$E$39:$G$355,3,FALSE),""),""))</f>
        <v/>
      </c>
      <c r="M462" s="46" t="str">
        <f t="shared" si="7"/>
        <v/>
      </c>
    </row>
    <row r="463" spans="5:13" ht="24.95" customHeight="1" x14ac:dyDescent="0.3">
      <c r="E463" s="20" t="str">
        <f>IF(A463="","",COUNTIFS($A$2:A463,A463,$B$2:B463,B463)&amp; IF(B463="National Park Fees", IFERROR(VLOOKUP(A463,Setting!$E$39:$G$355,3,FALSE),""),""))</f>
        <v/>
      </c>
      <c r="M463" s="46" t="str">
        <f t="shared" ref="M463:M526" si="8">IF(AND($F463="",$G463="",$A463&lt;&gt;""),"Mistake","")</f>
        <v/>
      </c>
    </row>
    <row r="464" spans="5:13" ht="24.95" customHeight="1" x14ac:dyDescent="0.3">
      <c r="E464" s="20" t="str">
        <f>IF(A464="","",COUNTIFS($A$2:A464,A464,$B$2:B464,B464)&amp; IF(B464="National Park Fees", IFERROR(VLOOKUP(A464,Setting!$E$39:$G$355,3,FALSE),""),""))</f>
        <v/>
      </c>
      <c r="M464" s="46" t="str">
        <f t="shared" si="8"/>
        <v/>
      </c>
    </row>
    <row r="465" spans="5:13" ht="24.95" customHeight="1" x14ac:dyDescent="0.3">
      <c r="E465" s="20" t="str">
        <f>IF(A465="","",COUNTIFS($A$2:A465,A465,$B$2:B465,B465)&amp; IF(B465="National Park Fees", IFERROR(VLOOKUP(A465,Setting!$E$39:$G$355,3,FALSE),""),""))</f>
        <v/>
      </c>
      <c r="M465" s="46" t="str">
        <f t="shared" si="8"/>
        <v/>
      </c>
    </row>
    <row r="466" spans="5:13" ht="24.95" customHeight="1" x14ac:dyDescent="0.3">
      <c r="E466" s="20" t="str">
        <f>IF(A466="","",COUNTIFS($A$2:A466,A466,$B$2:B466,B466)&amp; IF(B466="National Park Fees", IFERROR(VLOOKUP(A466,Setting!$E$39:$G$355,3,FALSE),""),""))</f>
        <v/>
      </c>
      <c r="M466" s="46" t="str">
        <f t="shared" si="8"/>
        <v/>
      </c>
    </row>
    <row r="467" spans="5:13" ht="24.95" customHeight="1" x14ac:dyDescent="0.3">
      <c r="E467" s="20" t="str">
        <f>IF(A467="","",COUNTIFS($A$2:A467,A467,$B$2:B467,B467)&amp; IF(B467="National Park Fees", IFERROR(VLOOKUP(A467,Setting!$E$39:$G$355,3,FALSE),""),""))</f>
        <v/>
      </c>
      <c r="M467" s="46" t="str">
        <f t="shared" si="8"/>
        <v/>
      </c>
    </row>
    <row r="468" spans="5:13" ht="24.95" customHeight="1" x14ac:dyDescent="0.3">
      <c r="E468" s="20" t="str">
        <f>IF(A468="","",COUNTIFS($A$2:A468,A468,$B$2:B468,B468)&amp; IF(B468="National Park Fees", IFERROR(VLOOKUP(A468,Setting!$E$39:$G$355,3,FALSE),""),""))</f>
        <v/>
      </c>
      <c r="M468" s="46" t="str">
        <f t="shared" si="8"/>
        <v/>
      </c>
    </row>
    <row r="469" spans="5:13" ht="24.95" customHeight="1" x14ac:dyDescent="0.3">
      <c r="E469" s="20" t="str">
        <f>IF(A469="","",COUNTIFS($A$2:A469,A469,$B$2:B469,B469)&amp; IF(B469="National Park Fees", IFERROR(VLOOKUP(A469,Setting!$E$39:$G$355,3,FALSE),""),""))</f>
        <v/>
      </c>
      <c r="M469" s="46" t="str">
        <f t="shared" si="8"/>
        <v/>
      </c>
    </row>
    <row r="470" spans="5:13" ht="24.95" customHeight="1" x14ac:dyDescent="0.3">
      <c r="E470" s="20" t="str">
        <f>IF(A470="","",COUNTIFS($A$2:A470,A470,$B$2:B470,B470)&amp; IF(B470="National Park Fees", IFERROR(VLOOKUP(A470,Setting!$E$39:$G$355,3,FALSE),""),""))</f>
        <v/>
      </c>
      <c r="M470" s="46" t="str">
        <f t="shared" si="8"/>
        <v/>
      </c>
    </row>
    <row r="471" spans="5:13" ht="24.95" customHeight="1" x14ac:dyDescent="0.3">
      <c r="E471" s="20" t="str">
        <f>IF(A471="","",COUNTIFS($A$2:A471,A471,$B$2:B471,B471)&amp; IF(B471="National Park Fees", IFERROR(VLOOKUP(A471,Setting!$E$39:$G$355,3,FALSE),""),""))</f>
        <v/>
      </c>
      <c r="M471" s="46" t="str">
        <f t="shared" si="8"/>
        <v/>
      </c>
    </row>
    <row r="472" spans="5:13" ht="24.95" customHeight="1" x14ac:dyDescent="0.3">
      <c r="E472" s="20" t="str">
        <f>IF(A472="","",COUNTIFS($A$2:A472,A472,$B$2:B472,B472)&amp; IF(B472="National Park Fees", IFERROR(VLOOKUP(A472,Setting!$E$39:$G$355,3,FALSE),""),""))</f>
        <v/>
      </c>
      <c r="M472" s="46" t="str">
        <f t="shared" si="8"/>
        <v/>
      </c>
    </row>
    <row r="473" spans="5:13" ht="24.95" customHeight="1" x14ac:dyDescent="0.3">
      <c r="E473" s="20" t="str">
        <f>IF(A473="","",COUNTIFS($A$2:A473,A473,$B$2:B473,B473)&amp; IF(B473="National Park Fees", IFERROR(VLOOKUP(A473,Setting!$E$39:$G$355,3,FALSE),""),""))</f>
        <v/>
      </c>
      <c r="M473" s="46" t="str">
        <f t="shared" si="8"/>
        <v/>
      </c>
    </row>
    <row r="474" spans="5:13" ht="24.95" customHeight="1" x14ac:dyDescent="0.3">
      <c r="E474" s="20" t="str">
        <f>IF(A474="","",COUNTIFS($A$2:A474,A474,$B$2:B474,B474)&amp; IF(B474="National Park Fees", IFERROR(VLOOKUP(A474,Setting!$E$39:$G$355,3,FALSE),""),""))</f>
        <v/>
      </c>
      <c r="M474" s="46" t="str">
        <f t="shared" si="8"/>
        <v/>
      </c>
    </row>
    <row r="475" spans="5:13" ht="24.95" customHeight="1" x14ac:dyDescent="0.3">
      <c r="E475" s="20" t="str">
        <f>IF(A475="","",COUNTIFS($A$2:A475,A475,$B$2:B475,B475)&amp; IF(B475="National Park Fees", IFERROR(VLOOKUP(A475,Setting!$E$39:$G$355,3,FALSE),""),""))</f>
        <v/>
      </c>
      <c r="M475" s="46" t="str">
        <f t="shared" si="8"/>
        <v/>
      </c>
    </row>
    <row r="476" spans="5:13" ht="24.95" customHeight="1" x14ac:dyDescent="0.3">
      <c r="E476" s="20" t="str">
        <f>IF(A476="","",COUNTIFS($A$2:A476,A476,$B$2:B476,B476)&amp; IF(B476="National Park Fees", IFERROR(VLOOKUP(A476,Setting!$E$39:$G$355,3,FALSE),""),""))</f>
        <v/>
      </c>
      <c r="M476" s="46" t="str">
        <f t="shared" si="8"/>
        <v/>
      </c>
    </row>
    <row r="477" spans="5:13" ht="24.95" customHeight="1" x14ac:dyDescent="0.3">
      <c r="E477" s="20" t="str">
        <f>IF(A477="","",COUNTIFS($A$2:A477,A477,$B$2:B477,B477)&amp; IF(B477="National Park Fees", IFERROR(VLOOKUP(A477,Setting!$E$39:$G$355,3,FALSE),""),""))</f>
        <v/>
      </c>
      <c r="M477" s="46" t="str">
        <f t="shared" si="8"/>
        <v/>
      </c>
    </row>
    <row r="478" spans="5:13" ht="24.95" customHeight="1" x14ac:dyDescent="0.3">
      <c r="E478" s="20" t="str">
        <f>IF(A478="","",COUNTIFS($A$2:A478,A478,$B$2:B478,B478)&amp; IF(B478="National Park Fees", IFERROR(VLOOKUP(A478,Setting!$E$39:$G$355,3,FALSE),""),""))</f>
        <v/>
      </c>
      <c r="M478" s="46" t="str">
        <f t="shared" si="8"/>
        <v/>
      </c>
    </row>
    <row r="479" spans="5:13" ht="24.95" customHeight="1" x14ac:dyDescent="0.3">
      <c r="E479" s="20" t="str">
        <f>IF(A479="","",COUNTIFS($A$2:A479,A479,$B$2:B479,B479)&amp; IF(B479="National Park Fees", IFERROR(VLOOKUP(A479,Setting!$E$39:$G$355,3,FALSE),""),""))</f>
        <v/>
      </c>
      <c r="M479" s="46" t="str">
        <f t="shared" si="8"/>
        <v/>
      </c>
    </row>
    <row r="480" spans="5:13" ht="24.95" customHeight="1" x14ac:dyDescent="0.3">
      <c r="E480" s="20" t="str">
        <f>IF(A480="","",COUNTIFS($A$2:A480,A480,$B$2:B480,B480)&amp; IF(B480="National Park Fees", IFERROR(VLOOKUP(A480,Setting!$E$39:$G$355,3,FALSE),""),""))</f>
        <v/>
      </c>
      <c r="M480" s="46" t="str">
        <f t="shared" si="8"/>
        <v/>
      </c>
    </row>
    <row r="481" spans="5:13" ht="24.95" customHeight="1" x14ac:dyDescent="0.3">
      <c r="E481" s="20" t="str">
        <f>IF(A481="","",COUNTIFS($A$2:A481,A481,$B$2:B481,B481)&amp; IF(B481="National Park Fees", IFERROR(VLOOKUP(A481,Setting!$E$39:$G$355,3,FALSE),""),""))</f>
        <v/>
      </c>
      <c r="M481" s="46" t="str">
        <f t="shared" si="8"/>
        <v/>
      </c>
    </row>
    <row r="482" spans="5:13" ht="24.95" customHeight="1" x14ac:dyDescent="0.3">
      <c r="E482" s="20" t="str">
        <f>IF(A482="","",COUNTIFS($A$2:A482,A482,$B$2:B482,B482)&amp; IF(B482="National Park Fees", IFERROR(VLOOKUP(A482,Setting!$E$39:$G$355,3,FALSE),""),""))</f>
        <v/>
      </c>
      <c r="M482" s="46" t="str">
        <f t="shared" si="8"/>
        <v/>
      </c>
    </row>
    <row r="483" spans="5:13" ht="24.95" customHeight="1" x14ac:dyDescent="0.3">
      <c r="E483" s="20" t="str">
        <f>IF(A483="","",COUNTIFS($A$2:A483,A483,$B$2:B483,B483)&amp; IF(B483="National Park Fees", IFERROR(VLOOKUP(A483,Setting!$E$39:$G$355,3,FALSE),""),""))</f>
        <v/>
      </c>
      <c r="M483" s="46" t="str">
        <f t="shared" si="8"/>
        <v/>
      </c>
    </row>
    <row r="484" spans="5:13" ht="24.95" customHeight="1" x14ac:dyDescent="0.3">
      <c r="E484" s="20" t="str">
        <f>IF(A484="","",COUNTIFS($A$2:A484,A484,$B$2:B484,B484)&amp; IF(B484="National Park Fees", IFERROR(VLOOKUP(A484,Setting!$E$39:$G$355,3,FALSE),""),""))</f>
        <v/>
      </c>
      <c r="M484" s="46" t="str">
        <f t="shared" si="8"/>
        <v/>
      </c>
    </row>
    <row r="485" spans="5:13" ht="24.95" customHeight="1" x14ac:dyDescent="0.3">
      <c r="E485" s="20" t="str">
        <f>IF(A485="","",COUNTIFS($A$2:A485,A485,$B$2:B485,B485)&amp; IF(B485="National Park Fees", IFERROR(VLOOKUP(A485,Setting!$E$39:$G$355,3,FALSE),""),""))</f>
        <v/>
      </c>
      <c r="M485" s="46" t="str">
        <f t="shared" si="8"/>
        <v/>
      </c>
    </row>
    <row r="486" spans="5:13" ht="24.95" customHeight="1" x14ac:dyDescent="0.3">
      <c r="E486" s="20" t="str">
        <f>IF(A486="","",COUNTIFS($A$2:A486,A486,$B$2:B486,B486)&amp; IF(B486="National Park Fees", IFERROR(VLOOKUP(A486,Setting!$E$39:$G$355,3,FALSE),""),""))</f>
        <v/>
      </c>
      <c r="M486" s="46" t="str">
        <f t="shared" si="8"/>
        <v/>
      </c>
    </row>
    <row r="487" spans="5:13" ht="24.95" customHeight="1" x14ac:dyDescent="0.3">
      <c r="E487" s="20" t="str">
        <f>IF(A487="","",COUNTIFS($A$2:A487,A487,$B$2:B487,B487)&amp; IF(B487="National Park Fees", IFERROR(VLOOKUP(A487,Setting!$E$39:$G$355,3,FALSE),""),""))</f>
        <v/>
      </c>
      <c r="M487" s="46" t="str">
        <f t="shared" si="8"/>
        <v/>
      </c>
    </row>
    <row r="488" spans="5:13" ht="24.95" customHeight="1" x14ac:dyDescent="0.3">
      <c r="E488" s="20" t="str">
        <f>IF(A488="","",COUNTIFS($A$2:A488,A488,$B$2:B488,B488)&amp; IF(B488="National Park Fees", IFERROR(VLOOKUP(A488,Setting!$E$39:$G$355,3,FALSE),""),""))</f>
        <v/>
      </c>
      <c r="M488" s="46" t="str">
        <f t="shared" si="8"/>
        <v/>
      </c>
    </row>
    <row r="489" spans="5:13" ht="24.95" customHeight="1" x14ac:dyDescent="0.3">
      <c r="E489" s="20" t="str">
        <f>IF(A489="","",COUNTIFS($A$2:A489,A489,$B$2:B489,B489)&amp; IF(B489="National Park Fees", IFERROR(VLOOKUP(A489,Setting!$E$39:$G$355,3,FALSE),""),""))</f>
        <v/>
      </c>
      <c r="M489" s="46" t="str">
        <f t="shared" si="8"/>
        <v/>
      </c>
    </row>
    <row r="490" spans="5:13" ht="24.95" customHeight="1" x14ac:dyDescent="0.3">
      <c r="E490" s="20" t="str">
        <f>IF(A490="","",COUNTIFS($A$2:A490,A490,$B$2:B490,B490)&amp; IF(B490="National Park Fees", IFERROR(VLOOKUP(A490,Setting!$E$39:$G$355,3,FALSE),""),""))</f>
        <v/>
      </c>
      <c r="M490" s="46" t="str">
        <f t="shared" si="8"/>
        <v/>
      </c>
    </row>
    <row r="491" spans="5:13" ht="24.95" customHeight="1" x14ac:dyDescent="0.3">
      <c r="E491" s="20" t="str">
        <f>IF(A491="","",COUNTIFS($A$2:A491,A491,$B$2:B491,B491)&amp; IF(B491="National Park Fees", IFERROR(VLOOKUP(A491,Setting!$E$39:$G$355,3,FALSE),""),""))</f>
        <v/>
      </c>
      <c r="M491" s="46" t="str">
        <f t="shared" si="8"/>
        <v/>
      </c>
    </row>
    <row r="492" spans="5:13" ht="24.95" customHeight="1" x14ac:dyDescent="0.3">
      <c r="E492" s="20" t="str">
        <f>IF(A492="","",COUNTIFS($A$2:A492,A492,$B$2:B492,B492)&amp; IF(B492="National Park Fees", IFERROR(VLOOKUP(A492,Setting!$E$39:$G$355,3,FALSE),""),""))</f>
        <v/>
      </c>
      <c r="M492" s="46" t="str">
        <f t="shared" si="8"/>
        <v/>
      </c>
    </row>
    <row r="493" spans="5:13" ht="24.95" customHeight="1" x14ac:dyDescent="0.3">
      <c r="E493" s="20" t="str">
        <f>IF(A493="","",COUNTIFS($A$2:A493,A493,$B$2:B493,B493)&amp; IF(B493="National Park Fees", IFERROR(VLOOKUP(A493,Setting!$E$39:$G$355,3,FALSE),""),""))</f>
        <v/>
      </c>
      <c r="M493" s="46" t="str">
        <f t="shared" si="8"/>
        <v/>
      </c>
    </row>
    <row r="494" spans="5:13" ht="24.95" customHeight="1" x14ac:dyDescent="0.3">
      <c r="E494" s="20" t="str">
        <f>IF(A494="","",COUNTIFS($A$2:A494,A494,$B$2:B494,B494)&amp; IF(B494="National Park Fees", IFERROR(VLOOKUP(A494,Setting!$E$39:$G$355,3,FALSE),""),""))</f>
        <v/>
      </c>
      <c r="M494" s="46" t="str">
        <f t="shared" si="8"/>
        <v/>
      </c>
    </row>
    <row r="495" spans="5:13" ht="24.95" customHeight="1" x14ac:dyDescent="0.3">
      <c r="E495" s="20" t="str">
        <f>IF(A495="","",COUNTIFS($A$2:A495,A495,$B$2:B495,B495)&amp; IF(B495="National Park Fees", IFERROR(VLOOKUP(A495,Setting!$E$39:$G$355,3,FALSE),""),""))</f>
        <v/>
      </c>
      <c r="M495" s="46" t="str">
        <f t="shared" si="8"/>
        <v/>
      </c>
    </row>
    <row r="496" spans="5:13" ht="24.95" customHeight="1" x14ac:dyDescent="0.3">
      <c r="E496" s="20" t="str">
        <f>IF(A496="","",COUNTIFS($A$2:A496,A496,$B$2:B496,B496)&amp; IF(B496="National Park Fees", IFERROR(VLOOKUP(A496,Setting!$E$39:$G$355,3,FALSE),""),""))</f>
        <v/>
      </c>
      <c r="M496" s="46" t="str">
        <f t="shared" si="8"/>
        <v/>
      </c>
    </row>
    <row r="497" spans="5:13" ht="24.95" customHeight="1" x14ac:dyDescent="0.3">
      <c r="E497" s="20" t="str">
        <f>IF(A497="","",COUNTIFS($A$2:A497,A497,$B$2:B497,B497)&amp; IF(B497="National Park Fees", IFERROR(VLOOKUP(A497,Setting!$E$39:$G$355,3,FALSE),""),""))</f>
        <v/>
      </c>
      <c r="M497" s="46" t="str">
        <f t="shared" si="8"/>
        <v/>
      </c>
    </row>
    <row r="498" spans="5:13" ht="24.95" customHeight="1" x14ac:dyDescent="0.3">
      <c r="E498" s="20" t="str">
        <f>IF(A498="","",COUNTIFS($A$2:A498,A498,$B$2:B498,B498)&amp; IF(B498="National Park Fees", IFERROR(VLOOKUP(A498,Setting!$E$39:$G$355,3,FALSE),""),""))</f>
        <v/>
      </c>
      <c r="M498" s="46" t="str">
        <f t="shared" si="8"/>
        <v/>
      </c>
    </row>
    <row r="499" spans="5:13" ht="24.95" customHeight="1" x14ac:dyDescent="0.3">
      <c r="E499" s="20" t="str">
        <f>IF(A499="","",COUNTIFS($A$2:A499,A499,$B$2:B499,B499)&amp; IF(B499="National Park Fees", IFERROR(VLOOKUP(A499,Setting!$E$39:$G$355,3,FALSE),""),""))</f>
        <v/>
      </c>
      <c r="M499" s="46" t="str">
        <f t="shared" si="8"/>
        <v/>
      </c>
    </row>
    <row r="500" spans="5:13" ht="24.95" customHeight="1" x14ac:dyDescent="0.3">
      <c r="E500" s="20" t="str">
        <f>IF(A500="","",COUNTIFS($A$2:A500,A500,$B$2:B500,B500)&amp; IF(B500="National Park Fees", IFERROR(VLOOKUP(A500,Setting!$E$39:$G$355,3,FALSE),""),""))</f>
        <v/>
      </c>
      <c r="M500" s="46" t="str">
        <f t="shared" si="8"/>
        <v/>
      </c>
    </row>
    <row r="501" spans="5:13" ht="24.95" customHeight="1" x14ac:dyDescent="0.3">
      <c r="E501" s="20" t="str">
        <f>IF(A501="","",COUNTIFS($A$2:A501,A501,$B$2:B501,B501)&amp; IF(B501="National Park Fees", IFERROR(VLOOKUP(A501,Setting!$E$39:$G$355,3,FALSE),""),""))</f>
        <v/>
      </c>
      <c r="M501" s="46" t="str">
        <f t="shared" si="8"/>
        <v/>
      </c>
    </row>
    <row r="502" spans="5:13" ht="24.95" customHeight="1" x14ac:dyDescent="0.3">
      <c r="E502" s="20" t="str">
        <f>IF(A502="","",COUNTIFS($A$2:A502,A502,$B$2:B502,B502)&amp; IF(B502="National Park Fees", IFERROR(VLOOKUP(A502,Setting!$E$39:$G$355,3,FALSE),""),""))</f>
        <v/>
      </c>
      <c r="M502" s="46" t="str">
        <f t="shared" si="8"/>
        <v/>
      </c>
    </row>
    <row r="503" spans="5:13" ht="24.95" customHeight="1" x14ac:dyDescent="0.3">
      <c r="E503" s="20" t="str">
        <f>IF(A503="","",COUNTIFS($A$2:A503,A503,$B$2:B503,B503)&amp; IF(B503="National Park Fees", IFERROR(VLOOKUP(A503,Setting!$E$39:$G$355,3,FALSE),""),""))</f>
        <v/>
      </c>
      <c r="M503" s="46" t="str">
        <f t="shared" si="8"/>
        <v/>
      </c>
    </row>
    <row r="504" spans="5:13" ht="24.95" customHeight="1" x14ac:dyDescent="0.3">
      <c r="E504" s="20" t="str">
        <f>IF(A504="","",COUNTIFS($A$2:A504,A504,$B$2:B504,B504)&amp; IF(B504="National Park Fees", IFERROR(VLOOKUP(A504,Setting!$E$39:$G$355,3,FALSE),""),""))</f>
        <v/>
      </c>
      <c r="M504" s="46" t="str">
        <f t="shared" si="8"/>
        <v/>
      </c>
    </row>
    <row r="505" spans="5:13" ht="24.95" customHeight="1" x14ac:dyDescent="0.3">
      <c r="E505" s="20" t="str">
        <f>IF(A505="","",COUNTIFS($A$2:A505,A505,$B$2:B505,B505)&amp; IF(B505="National Park Fees", IFERROR(VLOOKUP(A505,Setting!$E$39:$G$355,3,FALSE),""),""))</f>
        <v/>
      </c>
      <c r="M505" s="46" t="str">
        <f t="shared" si="8"/>
        <v/>
      </c>
    </row>
    <row r="506" spans="5:13" ht="24.95" customHeight="1" x14ac:dyDescent="0.3">
      <c r="E506" s="20" t="str">
        <f>IF(A506="","",COUNTIFS($A$2:A506,A506,$B$2:B506,B506)&amp; IF(B506="National Park Fees", IFERROR(VLOOKUP(A506,Setting!$E$39:$G$355,3,FALSE),""),""))</f>
        <v/>
      </c>
      <c r="M506" s="46" t="str">
        <f t="shared" si="8"/>
        <v/>
      </c>
    </row>
    <row r="507" spans="5:13" ht="24.95" customHeight="1" x14ac:dyDescent="0.3">
      <c r="E507" s="20" t="str">
        <f>IF(A507="","",COUNTIFS($A$2:A507,A507,$B$2:B507,B507)&amp; IF(B507="National Park Fees", IFERROR(VLOOKUP(A507,Setting!$E$39:$G$355,3,FALSE),""),""))</f>
        <v/>
      </c>
      <c r="M507" s="46" t="str">
        <f t="shared" si="8"/>
        <v/>
      </c>
    </row>
    <row r="508" spans="5:13" ht="24.95" customHeight="1" x14ac:dyDescent="0.3">
      <c r="E508" s="20" t="str">
        <f>IF(A508="","",COUNTIFS($A$2:A508,A508,$B$2:B508,B508)&amp; IF(B508="National Park Fees", IFERROR(VLOOKUP(A508,Setting!$E$39:$G$355,3,FALSE),""),""))</f>
        <v/>
      </c>
      <c r="M508" s="46" t="str">
        <f t="shared" si="8"/>
        <v/>
      </c>
    </row>
    <row r="509" spans="5:13" ht="24.95" customHeight="1" x14ac:dyDescent="0.3">
      <c r="E509" s="20" t="str">
        <f>IF(A509="","",COUNTIFS($A$2:A509,A509,$B$2:B509,B509)&amp; IF(B509="National Park Fees", IFERROR(VLOOKUP(A509,Setting!$E$39:$G$355,3,FALSE),""),""))</f>
        <v/>
      </c>
      <c r="M509" s="46" t="str">
        <f t="shared" si="8"/>
        <v/>
      </c>
    </row>
    <row r="510" spans="5:13" ht="24.95" customHeight="1" x14ac:dyDescent="0.3">
      <c r="E510" s="20" t="str">
        <f>IF(A510="","",COUNTIFS($A$2:A510,A510,$B$2:B510,B510)&amp; IF(B510="National Park Fees", IFERROR(VLOOKUP(A510,Setting!$E$39:$G$355,3,FALSE),""),""))</f>
        <v/>
      </c>
      <c r="M510" s="46" t="str">
        <f t="shared" si="8"/>
        <v/>
      </c>
    </row>
    <row r="511" spans="5:13" ht="24.95" customHeight="1" x14ac:dyDescent="0.3">
      <c r="E511" s="20" t="str">
        <f>IF(A511="","",COUNTIFS($A$2:A511,A511,$B$2:B511,B511)&amp; IF(B511="National Park Fees", IFERROR(VLOOKUP(A511,Setting!$E$39:$G$355,3,FALSE),""),""))</f>
        <v/>
      </c>
      <c r="M511" s="46" t="str">
        <f t="shared" si="8"/>
        <v/>
      </c>
    </row>
    <row r="512" spans="5:13" ht="24.95" customHeight="1" x14ac:dyDescent="0.3">
      <c r="E512" s="20" t="str">
        <f>IF(A512="","",COUNTIFS($A$2:A512,A512,$B$2:B512,B512)&amp; IF(B512="National Park Fees", IFERROR(VLOOKUP(A512,Setting!$E$39:$G$355,3,FALSE),""),""))</f>
        <v/>
      </c>
      <c r="M512" s="46" t="str">
        <f t="shared" si="8"/>
        <v/>
      </c>
    </row>
    <row r="513" spans="5:13" ht="24.95" customHeight="1" x14ac:dyDescent="0.3">
      <c r="E513" s="20" t="str">
        <f>IF(A513="","",COUNTIFS($A$2:A513,A513,$B$2:B513,B513)&amp; IF(B513="National Park Fees", IFERROR(VLOOKUP(A513,Setting!$E$39:$G$355,3,FALSE),""),""))</f>
        <v/>
      </c>
      <c r="M513" s="46" t="str">
        <f t="shared" si="8"/>
        <v/>
      </c>
    </row>
    <row r="514" spans="5:13" ht="24.95" customHeight="1" x14ac:dyDescent="0.3">
      <c r="E514" s="20" t="str">
        <f>IF(A514="","",COUNTIFS($A$2:A514,A514,$B$2:B514,B514)&amp; IF(B514="National Park Fees", IFERROR(VLOOKUP(A514,Setting!$E$39:$G$355,3,FALSE),""),""))</f>
        <v/>
      </c>
      <c r="M514" s="46" t="str">
        <f t="shared" si="8"/>
        <v/>
      </c>
    </row>
    <row r="515" spans="5:13" ht="24.95" customHeight="1" x14ac:dyDescent="0.3">
      <c r="E515" s="20" t="str">
        <f>IF(A515="","",COUNTIFS($A$2:A515,A515,$B$2:B515,B515)&amp; IF(B515="National Park Fees", IFERROR(VLOOKUP(A515,Setting!$E$39:$G$355,3,FALSE),""),""))</f>
        <v/>
      </c>
      <c r="M515" s="46" t="str">
        <f t="shared" si="8"/>
        <v/>
      </c>
    </row>
    <row r="516" spans="5:13" ht="24.95" customHeight="1" x14ac:dyDescent="0.3">
      <c r="E516" s="20" t="str">
        <f>IF(A516="","",COUNTIFS($A$2:A516,A516,$B$2:B516,B516)&amp; IF(B516="National Park Fees", IFERROR(VLOOKUP(A516,Setting!$E$39:$G$355,3,FALSE),""),""))</f>
        <v/>
      </c>
      <c r="M516" s="46" t="str">
        <f t="shared" si="8"/>
        <v/>
      </c>
    </row>
    <row r="517" spans="5:13" ht="24.95" customHeight="1" x14ac:dyDescent="0.3">
      <c r="E517" s="20" t="str">
        <f>IF(A517="","",COUNTIFS($A$2:A517,A517,$B$2:B517,B517)&amp; IF(B517="National Park Fees", IFERROR(VLOOKUP(A517,Setting!$E$39:$G$355,3,FALSE),""),""))</f>
        <v/>
      </c>
      <c r="M517" s="46" t="str">
        <f t="shared" si="8"/>
        <v/>
      </c>
    </row>
    <row r="518" spans="5:13" ht="24.95" customHeight="1" x14ac:dyDescent="0.3">
      <c r="E518" s="20" t="str">
        <f>IF(A518="","",COUNTIFS($A$2:A518,A518,$B$2:B518,B518)&amp; IF(B518="National Park Fees", IFERROR(VLOOKUP(A518,Setting!$E$39:$G$355,3,FALSE),""),""))</f>
        <v/>
      </c>
      <c r="M518" s="46" t="str">
        <f t="shared" si="8"/>
        <v/>
      </c>
    </row>
    <row r="519" spans="5:13" ht="24.95" customHeight="1" x14ac:dyDescent="0.3">
      <c r="E519" s="20" t="str">
        <f>IF(A519="","",COUNTIFS($A$2:A519,A519,$B$2:B519,B519)&amp; IF(B519="National Park Fees", IFERROR(VLOOKUP(A519,Setting!$E$39:$G$355,3,FALSE),""),""))</f>
        <v/>
      </c>
      <c r="M519" s="46" t="str">
        <f t="shared" si="8"/>
        <v/>
      </c>
    </row>
    <row r="520" spans="5:13" ht="24.95" customHeight="1" x14ac:dyDescent="0.3">
      <c r="E520" s="20" t="str">
        <f>IF(A520="","",COUNTIFS($A$2:A520,A520,$B$2:B520,B520)&amp; IF(B520="National Park Fees", IFERROR(VLOOKUP(A520,Setting!$E$39:$G$355,3,FALSE),""),""))</f>
        <v/>
      </c>
      <c r="M520" s="46" t="str">
        <f t="shared" si="8"/>
        <v/>
      </c>
    </row>
    <row r="521" spans="5:13" ht="24.95" customHeight="1" x14ac:dyDescent="0.3">
      <c r="E521" s="20" t="str">
        <f>IF(A521="","",COUNTIFS($A$2:A521,A521,$B$2:B521,B521)&amp; IF(B521="National Park Fees", IFERROR(VLOOKUP(A521,Setting!$E$39:$G$355,3,FALSE),""),""))</f>
        <v/>
      </c>
      <c r="M521" s="46" t="str">
        <f t="shared" si="8"/>
        <v/>
      </c>
    </row>
    <row r="522" spans="5:13" ht="24.95" customHeight="1" x14ac:dyDescent="0.3">
      <c r="E522" s="20" t="str">
        <f>IF(A522="","",COUNTIFS($A$2:A522,A522,$B$2:B522,B522)&amp; IF(B522="National Park Fees", IFERROR(VLOOKUP(A522,Setting!$E$39:$G$355,3,FALSE),""),""))</f>
        <v/>
      </c>
      <c r="M522" s="46" t="str">
        <f t="shared" si="8"/>
        <v/>
      </c>
    </row>
    <row r="523" spans="5:13" ht="24.95" customHeight="1" x14ac:dyDescent="0.3">
      <c r="E523" s="20" t="str">
        <f>IF(A523="","",COUNTIFS($A$2:A523,A523,$B$2:B523,B523)&amp; IF(B523="National Park Fees", IFERROR(VLOOKUP(A523,Setting!$E$39:$G$355,3,FALSE),""),""))</f>
        <v/>
      </c>
      <c r="M523" s="46" t="str">
        <f t="shared" si="8"/>
        <v/>
      </c>
    </row>
    <row r="524" spans="5:13" ht="24.95" customHeight="1" x14ac:dyDescent="0.3">
      <c r="E524" s="20" t="str">
        <f>IF(A524="","",COUNTIFS($A$2:A524,A524,$B$2:B524,B524)&amp; IF(B524="National Park Fees", IFERROR(VLOOKUP(A524,Setting!$E$39:$G$355,3,FALSE),""),""))</f>
        <v/>
      </c>
      <c r="M524" s="46" t="str">
        <f t="shared" si="8"/>
        <v/>
      </c>
    </row>
    <row r="525" spans="5:13" ht="24.95" customHeight="1" x14ac:dyDescent="0.3">
      <c r="E525" s="20" t="str">
        <f>IF(A525="","",COUNTIFS($A$2:A525,A525,$B$2:B525,B525)&amp; IF(B525="National Park Fees", IFERROR(VLOOKUP(A525,Setting!$E$39:$G$355,3,FALSE),""),""))</f>
        <v/>
      </c>
      <c r="M525" s="46" t="str">
        <f t="shared" si="8"/>
        <v/>
      </c>
    </row>
    <row r="526" spans="5:13" ht="24.95" customHeight="1" x14ac:dyDescent="0.3">
      <c r="E526" s="20" t="str">
        <f>IF(A526="","",COUNTIFS($A$2:A526,A526,$B$2:B526,B526)&amp; IF(B526="National Park Fees", IFERROR(VLOOKUP(A526,Setting!$E$39:$G$355,3,FALSE),""),""))</f>
        <v/>
      </c>
      <c r="M526" s="46" t="str">
        <f t="shared" si="8"/>
        <v/>
      </c>
    </row>
    <row r="527" spans="5:13" ht="24.95" customHeight="1" x14ac:dyDescent="0.3">
      <c r="E527" s="20" t="str">
        <f>IF(A527="","",COUNTIFS($A$2:A527,A527,$B$2:B527,B527)&amp; IF(B527="National Park Fees", IFERROR(VLOOKUP(A527,Setting!$E$39:$G$355,3,FALSE),""),""))</f>
        <v/>
      </c>
      <c r="M527" s="46" t="str">
        <f t="shared" ref="M527:M590" si="9">IF(AND($F527="",$G527="",$A527&lt;&gt;""),"Mistake","")</f>
        <v/>
      </c>
    </row>
    <row r="528" spans="5:13" ht="24.95" customHeight="1" x14ac:dyDescent="0.3">
      <c r="E528" s="20" t="str">
        <f>IF(A528="","",COUNTIFS($A$2:A528,A528,$B$2:B528,B528)&amp; IF(B528="National Park Fees", IFERROR(VLOOKUP(A528,Setting!$E$39:$G$355,3,FALSE),""),""))</f>
        <v/>
      </c>
      <c r="M528" s="46" t="str">
        <f t="shared" si="9"/>
        <v/>
      </c>
    </row>
    <row r="529" spans="5:13" ht="24.95" customHeight="1" x14ac:dyDescent="0.3">
      <c r="E529" s="20" t="str">
        <f>IF(A529="","",COUNTIFS($A$2:A529,A529,$B$2:B529,B529)&amp; IF(B529="National Park Fees", IFERROR(VLOOKUP(A529,Setting!$E$39:$G$355,3,FALSE),""),""))</f>
        <v/>
      </c>
      <c r="M529" s="46" t="str">
        <f t="shared" si="9"/>
        <v/>
      </c>
    </row>
    <row r="530" spans="5:13" ht="24.95" customHeight="1" x14ac:dyDescent="0.3">
      <c r="E530" s="20" t="str">
        <f>IF(A530="","",COUNTIFS($A$2:A530,A530,$B$2:B530,B530)&amp; IF(B530="National Park Fees", IFERROR(VLOOKUP(A530,Setting!$E$39:$G$355,3,FALSE),""),""))</f>
        <v/>
      </c>
      <c r="M530" s="46" t="str">
        <f t="shared" si="9"/>
        <v/>
      </c>
    </row>
    <row r="531" spans="5:13" ht="24.95" customHeight="1" x14ac:dyDescent="0.3">
      <c r="E531" s="20" t="str">
        <f>IF(A531="","",COUNTIFS($A$2:A531,A531,$B$2:B531,B531)&amp; IF(B531="National Park Fees", IFERROR(VLOOKUP(A531,Setting!$E$39:$G$355,3,FALSE),""),""))</f>
        <v/>
      </c>
      <c r="M531" s="46" t="str">
        <f t="shared" si="9"/>
        <v/>
      </c>
    </row>
    <row r="532" spans="5:13" ht="24.95" customHeight="1" x14ac:dyDescent="0.3">
      <c r="E532" s="20" t="str">
        <f>IF(A532="","",COUNTIFS($A$2:A532,A532,$B$2:B532,B532)&amp; IF(B532="National Park Fees", IFERROR(VLOOKUP(A532,Setting!$E$39:$G$355,3,FALSE),""),""))</f>
        <v/>
      </c>
      <c r="M532" s="46" t="str">
        <f t="shared" si="9"/>
        <v/>
      </c>
    </row>
    <row r="533" spans="5:13" ht="24.95" customHeight="1" x14ac:dyDescent="0.3">
      <c r="E533" s="20" t="str">
        <f>IF(A533="","",COUNTIFS($A$2:A533,A533,$B$2:B533,B533)&amp; IF(B533="National Park Fees", IFERROR(VLOOKUP(A533,Setting!$E$39:$G$355,3,FALSE),""),""))</f>
        <v/>
      </c>
      <c r="M533" s="46" t="str">
        <f t="shared" si="9"/>
        <v/>
      </c>
    </row>
    <row r="534" spans="5:13" ht="24.95" customHeight="1" x14ac:dyDescent="0.3">
      <c r="E534" s="20" t="str">
        <f>IF(A534="","",COUNTIFS($A$2:A534,A534,$B$2:B534,B534)&amp; IF(B534="National Park Fees", IFERROR(VLOOKUP(A534,Setting!$E$39:$G$355,3,FALSE),""),""))</f>
        <v/>
      </c>
      <c r="M534" s="46" t="str">
        <f t="shared" si="9"/>
        <v/>
      </c>
    </row>
    <row r="535" spans="5:13" ht="24.95" customHeight="1" x14ac:dyDescent="0.3">
      <c r="E535" s="20" t="str">
        <f>IF(A535="","",COUNTIFS($A$2:A535,A535,$B$2:B535,B535)&amp; IF(B535="National Park Fees", IFERROR(VLOOKUP(A535,Setting!$E$39:$G$355,3,FALSE),""),""))</f>
        <v/>
      </c>
      <c r="M535" s="46" t="str">
        <f t="shared" si="9"/>
        <v/>
      </c>
    </row>
    <row r="536" spans="5:13" ht="24.95" customHeight="1" x14ac:dyDescent="0.3">
      <c r="E536" s="20" t="str">
        <f>IF(A536="","",COUNTIFS($A$2:A536,A536,$B$2:B536,B536)&amp; IF(B536="National Park Fees", IFERROR(VLOOKUP(A536,Setting!$E$39:$G$355,3,FALSE),""),""))</f>
        <v/>
      </c>
      <c r="M536" s="46" t="str">
        <f t="shared" si="9"/>
        <v/>
      </c>
    </row>
    <row r="537" spans="5:13" ht="24.95" customHeight="1" x14ac:dyDescent="0.3">
      <c r="E537" s="20" t="str">
        <f>IF(A537="","",COUNTIFS($A$2:A537,A537,$B$2:B537,B537)&amp; IF(B537="National Park Fees", IFERROR(VLOOKUP(A537,Setting!$E$39:$G$355,3,FALSE),""),""))</f>
        <v/>
      </c>
      <c r="M537" s="46" t="str">
        <f t="shared" si="9"/>
        <v/>
      </c>
    </row>
    <row r="538" spans="5:13" ht="24.95" customHeight="1" x14ac:dyDescent="0.3">
      <c r="E538" s="20" t="str">
        <f>IF(A538="","",COUNTIFS($A$2:A538,A538,$B$2:B538,B538)&amp; IF(B538="National Park Fees", IFERROR(VLOOKUP(A538,Setting!$E$39:$G$355,3,FALSE),""),""))</f>
        <v/>
      </c>
      <c r="M538" s="46" t="str">
        <f t="shared" si="9"/>
        <v/>
      </c>
    </row>
    <row r="539" spans="5:13" ht="24.95" customHeight="1" x14ac:dyDescent="0.3">
      <c r="E539" s="20" t="str">
        <f>IF(A539="","",COUNTIFS($A$2:A539,A539,$B$2:B539,B539)&amp; IF(B539="National Park Fees", IFERROR(VLOOKUP(A539,Setting!$E$39:$G$355,3,FALSE),""),""))</f>
        <v/>
      </c>
      <c r="M539" s="46" t="str">
        <f t="shared" si="9"/>
        <v/>
      </c>
    </row>
    <row r="540" spans="5:13" ht="24.95" customHeight="1" x14ac:dyDescent="0.3">
      <c r="E540" s="20" t="str">
        <f>IF(A540="","",COUNTIFS($A$2:A540,A540,$B$2:B540,B540)&amp; IF(B540="National Park Fees", IFERROR(VLOOKUP(A540,Setting!$E$39:$G$355,3,FALSE),""),""))</f>
        <v/>
      </c>
      <c r="M540" s="46" t="str">
        <f t="shared" si="9"/>
        <v/>
      </c>
    </row>
    <row r="541" spans="5:13" ht="24.95" customHeight="1" x14ac:dyDescent="0.3">
      <c r="E541" s="20" t="str">
        <f>IF(A541="","",COUNTIFS($A$2:A541,A541,$B$2:B541,B541)&amp; IF(B541="National Park Fees", IFERROR(VLOOKUP(A541,Setting!$E$39:$G$355,3,FALSE),""),""))</f>
        <v/>
      </c>
      <c r="M541" s="46" t="str">
        <f t="shared" si="9"/>
        <v/>
      </c>
    </row>
    <row r="542" spans="5:13" ht="24.95" customHeight="1" x14ac:dyDescent="0.3">
      <c r="E542" s="20" t="str">
        <f>IF(A542="","",COUNTIFS($A$2:A542,A542,$B$2:B542,B542)&amp; IF(B542="National Park Fees", IFERROR(VLOOKUP(A542,Setting!$E$39:$G$355,3,FALSE),""),""))</f>
        <v/>
      </c>
      <c r="M542" s="46" t="str">
        <f t="shared" si="9"/>
        <v/>
      </c>
    </row>
    <row r="543" spans="5:13" ht="24.95" customHeight="1" x14ac:dyDescent="0.3">
      <c r="E543" s="20" t="str">
        <f>IF(A543="","",COUNTIFS($A$2:A543,A543,$B$2:B543,B543)&amp; IF(B543="National Park Fees", IFERROR(VLOOKUP(A543,Setting!$E$39:$G$355,3,FALSE),""),""))</f>
        <v/>
      </c>
      <c r="M543" s="46" t="str">
        <f t="shared" si="9"/>
        <v/>
      </c>
    </row>
    <row r="544" spans="5:13" ht="24.95" customHeight="1" x14ac:dyDescent="0.3">
      <c r="E544" s="20" t="str">
        <f>IF(A544="","",COUNTIFS($A$2:A544,A544,$B$2:B544,B544)&amp; IF(B544="National Park Fees", IFERROR(VLOOKUP(A544,Setting!$E$39:$G$355,3,FALSE),""),""))</f>
        <v/>
      </c>
      <c r="M544" s="46" t="str">
        <f t="shared" si="9"/>
        <v/>
      </c>
    </row>
    <row r="545" spans="5:13" ht="24.95" customHeight="1" x14ac:dyDescent="0.3">
      <c r="E545" s="20" t="str">
        <f>IF(A545="","",COUNTIFS($A$2:A545,A545,$B$2:B545,B545)&amp; IF(B545="National Park Fees", IFERROR(VLOOKUP(A545,Setting!$E$39:$G$355,3,FALSE),""),""))</f>
        <v/>
      </c>
      <c r="M545" s="46" t="str">
        <f t="shared" si="9"/>
        <v/>
      </c>
    </row>
    <row r="546" spans="5:13" ht="24.95" customHeight="1" x14ac:dyDescent="0.3">
      <c r="E546" s="20" t="str">
        <f>IF(A546="","",COUNTIFS($A$2:A546,A546,$B$2:B546,B546)&amp; IF(B546="National Park Fees", IFERROR(VLOOKUP(A546,Setting!$E$39:$G$355,3,FALSE),""),""))</f>
        <v/>
      </c>
      <c r="M546" s="46" t="str">
        <f t="shared" si="9"/>
        <v/>
      </c>
    </row>
    <row r="547" spans="5:13" ht="24.95" customHeight="1" x14ac:dyDescent="0.3">
      <c r="E547" s="20" t="str">
        <f>IF(A547="","",COUNTIFS($A$2:A547,A547,$B$2:B547,B547)&amp; IF(B547="National Park Fees", IFERROR(VLOOKUP(A547,Setting!$E$39:$G$355,3,FALSE),""),""))</f>
        <v/>
      </c>
      <c r="M547" s="46" t="str">
        <f t="shared" si="9"/>
        <v/>
      </c>
    </row>
    <row r="548" spans="5:13" ht="24.95" customHeight="1" x14ac:dyDescent="0.3">
      <c r="E548" s="20" t="str">
        <f>IF(A548="","",COUNTIFS($A$2:A548,A548,$B$2:B548,B548)&amp; IF(B548="National Park Fees", IFERROR(VLOOKUP(A548,Setting!$E$39:$G$355,3,FALSE),""),""))</f>
        <v/>
      </c>
      <c r="M548" s="46" t="str">
        <f t="shared" si="9"/>
        <v/>
      </c>
    </row>
    <row r="549" spans="5:13" ht="24.95" customHeight="1" x14ac:dyDescent="0.3">
      <c r="E549" s="20" t="str">
        <f>IF(A549="","",COUNTIFS($A$2:A549,A549,$B$2:B549,B549)&amp; IF(B549="National Park Fees", IFERROR(VLOOKUP(A549,Setting!$E$39:$G$355,3,FALSE),""),""))</f>
        <v/>
      </c>
      <c r="M549" s="46" t="str">
        <f t="shared" si="9"/>
        <v/>
      </c>
    </row>
    <row r="550" spans="5:13" ht="24.95" customHeight="1" x14ac:dyDescent="0.3">
      <c r="E550" s="20" t="str">
        <f>IF(A550="","",COUNTIFS($A$2:A550,A550,$B$2:B550,B550)&amp; IF(B550="National Park Fees", IFERROR(VLOOKUP(A550,Setting!$E$39:$G$355,3,FALSE),""),""))</f>
        <v/>
      </c>
      <c r="M550" s="46" t="str">
        <f t="shared" si="9"/>
        <v/>
      </c>
    </row>
    <row r="551" spans="5:13" ht="24.95" customHeight="1" x14ac:dyDescent="0.3">
      <c r="E551" s="20" t="str">
        <f>IF(A551="","",COUNTIFS($A$2:A551,A551,$B$2:B551,B551)&amp; IF(B551="National Park Fees", IFERROR(VLOOKUP(A551,Setting!$E$39:$G$355,3,FALSE),""),""))</f>
        <v/>
      </c>
      <c r="M551" s="46" t="str">
        <f t="shared" si="9"/>
        <v/>
      </c>
    </row>
    <row r="552" spans="5:13" ht="24.95" customHeight="1" x14ac:dyDescent="0.3">
      <c r="E552" s="20" t="str">
        <f>IF(A552="","",COUNTIFS($A$2:A552,A552,$B$2:B552,B552)&amp; IF(B552="National Park Fees", IFERROR(VLOOKUP(A552,Setting!$E$39:$G$355,3,FALSE),""),""))</f>
        <v/>
      </c>
      <c r="M552" s="46" t="str">
        <f t="shared" si="9"/>
        <v/>
      </c>
    </row>
    <row r="553" spans="5:13" ht="24.95" customHeight="1" x14ac:dyDescent="0.3">
      <c r="E553" s="20" t="str">
        <f>IF(A553="","",COUNTIFS($A$2:A553,A553,$B$2:B553,B553)&amp; IF(B553="National Park Fees", IFERROR(VLOOKUP(A553,Setting!$E$39:$G$355,3,FALSE),""),""))</f>
        <v/>
      </c>
      <c r="M553" s="46" t="str">
        <f t="shared" si="9"/>
        <v/>
      </c>
    </row>
    <row r="554" spans="5:13" ht="24.95" customHeight="1" x14ac:dyDescent="0.3">
      <c r="E554" s="20" t="str">
        <f>IF(A554="","",COUNTIFS($A$2:A554,A554,$B$2:B554,B554)&amp; IF(B554="National Park Fees", IFERROR(VLOOKUP(A554,Setting!$E$39:$G$355,3,FALSE),""),""))</f>
        <v/>
      </c>
      <c r="M554" s="46" t="str">
        <f t="shared" si="9"/>
        <v/>
      </c>
    </row>
    <row r="555" spans="5:13" ht="24.95" customHeight="1" x14ac:dyDescent="0.3">
      <c r="E555" s="20" t="str">
        <f>IF(A555="","",COUNTIFS($A$2:A555,A555,$B$2:B555,B555)&amp; IF(B555="National Park Fees", IFERROR(VLOOKUP(A555,Setting!$E$39:$G$355,3,FALSE),""),""))</f>
        <v/>
      </c>
      <c r="M555" s="46" t="str">
        <f t="shared" si="9"/>
        <v/>
      </c>
    </row>
    <row r="556" spans="5:13" ht="24.95" customHeight="1" x14ac:dyDescent="0.3">
      <c r="E556" s="20" t="str">
        <f>IF(A556="","",COUNTIFS($A$2:A556,A556,$B$2:B556,B556)&amp; IF(B556="National Park Fees", IFERROR(VLOOKUP(A556,Setting!$E$39:$G$355,3,FALSE),""),""))</f>
        <v/>
      </c>
      <c r="M556" s="46" t="str">
        <f t="shared" si="9"/>
        <v/>
      </c>
    </row>
    <row r="557" spans="5:13" ht="24.95" customHeight="1" x14ac:dyDescent="0.3">
      <c r="E557" s="20" t="str">
        <f>IF(A557="","",COUNTIFS($A$2:A557,A557,$B$2:B557,B557)&amp; IF(B557="National Park Fees", IFERROR(VLOOKUP(A557,Setting!$E$39:$G$355,3,FALSE),""),""))</f>
        <v/>
      </c>
      <c r="M557" s="46" t="str">
        <f t="shared" si="9"/>
        <v/>
      </c>
    </row>
    <row r="558" spans="5:13" ht="24.95" customHeight="1" x14ac:dyDescent="0.3">
      <c r="E558" s="20" t="str">
        <f>IF(A558="","",COUNTIFS($A$2:A558,A558,$B$2:B558,B558)&amp; IF(B558="National Park Fees", IFERROR(VLOOKUP(A558,Setting!$E$39:$G$355,3,FALSE),""),""))</f>
        <v/>
      </c>
      <c r="M558" s="46" t="str">
        <f t="shared" si="9"/>
        <v/>
      </c>
    </row>
    <row r="559" spans="5:13" ht="24.95" customHeight="1" x14ac:dyDescent="0.3">
      <c r="E559" s="20" t="str">
        <f>IF(A559="","",COUNTIFS($A$2:A559,A559,$B$2:B559,B559)&amp; IF(B559="National Park Fees", IFERROR(VLOOKUP(A559,Setting!$E$39:$G$355,3,FALSE),""),""))</f>
        <v/>
      </c>
      <c r="M559" s="46" t="str">
        <f t="shared" si="9"/>
        <v/>
      </c>
    </row>
    <row r="560" spans="5:13" ht="24.95" customHeight="1" x14ac:dyDescent="0.3">
      <c r="E560" s="20" t="str">
        <f>IF(A560="","",COUNTIFS($A$2:A560,A560,$B$2:B560,B560)&amp; IF(B560="National Park Fees", IFERROR(VLOOKUP(A560,Setting!$E$39:$G$355,3,FALSE),""),""))</f>
        <v/>
      </c>
      <c r="M560" s="46" t="str">
        <f t="shared" si="9"/>
        <v/>
      </c>
    </row>
    <row r="561" spans="5:13" ht="24.95" customHeight="1" x14ac:dyDescent="0.3">
      <c r="E561" s="20" t="str">
        <f>IF(A561="","",COUNTIFS($A$2:A561,A561,$B$2:B561,B561)&amp; IF(B561="National Park Fees", IFERROR(VLOOKUP(A561,Setting!$E$39:$G$355,3,FALSE),""),""))</f>
        <v/>
      </c>
      <c r="M561" s="46" t="str">
        <f t="shared" si="9"/>
        <v/>
      </c>
    </row>
    <row r="562" spans="5:13" ht="24.95" customHeight="1" x14ac:dyDescent="0.3">
      <c r="E562" s="20" t="str">
        <f>IF(A562="","",COUNTIFS($A$2:A562,A562,$B$2:B562,B562)&amp; IF(B562="National Park Fees", IFERROR(VLOOKUP(A562,Setting!$E$39:$G$355,3,FALSE),""),""))</f>
        <v/>
      </c>
      <c r="M562" s="46" t="str">
        <f t="shared" si="9"/>
        <v/>
      </c>
    </row>
    <row r="563" spans="5:13" ht="24.95" customHeight="1" x14ac:dyDescent="0.3">
      <c r="E563" s="20" t="str">
        <f>IF(A563="","",COUNTIFS($A$2:A563,A563,$B$2:B563,B563)&amp; IF(B563="National Park Fees", IFERROR(VLOOKUP(A563,Setting!$E$39:$G$355,3,FALSE),""),""))</f>
        <v/>
      </c>
      <c r="M563" s="46" t="str">
        <f t="shared" si="9"/>
        <v/>
      </c>
    </row>
    <row r="564" spans="5:13" ht="24.95" customHeight="1" x14ac:dyDescent="0.3">
      <c r="E564" s="20" t="str">
        <f>IF(A564="","",COUNTIFS($A$2:A564,A564,$B$2:B564,B564)&amp; IF(B564="National Park Fees", IFERROR(VLOOKUP(A564,Setting!$E$39:$G$355,3,FALSE),""),""))</f>
        <v/>
      </c>
      <c r="M564" s="46" t="str">
        <f t="shared" si="9"/>
        <v/>
      </c>
    </row>
    <row r="565" spans="5:13" ht="24.95" customHeight="1" x14ac:dyDescent="0.3">
      <c r="E565" s="20" t="str">
        <f>IF(A565="","",COUNTIFS($A$2:A565,A565,$B$2:B565,B565)&amp; IF(B565="National Park Fees", IFERROR(VLOOKUP(A565,Setting!$E$39:$G$355,3,FALSE),""),""))</f>
        <v/>
      </c>
      <c r="M565" s="46" t="str">
        <f t="shared" si="9"/>
        <v/>
      </c>
    </row>
    <row r="566" spans="5:13" ht="24.95" customHeight="1" x14ac:dyDescent="0.3">
      <c r="E566" s="20" t="str">
        <f>IF(A566="","",COUNTIFS($A$2:A566,A566,$B$2:B566,B566)&amp; IF(B566="National Park Fees", IFERROR(VLOOKUP(A566,Setting!$E$39:$G$355,3,FALSE),""),""))</f>
        <v/>
      </c>
      <c r="M566" s="46" t="str">
        <f t="shared" si="9"/>
        <v/>
      </c>
    </row>
    <row r="567" spans="5:13" ht="24.95" customHeight="1" x14ac:dyDescent="0.3">
      <c r="E567" s="20" t="str">
        <f>IF(A567="","",COUNTIFS($A$2:A567,A567,$B$2:B567,B567)&amp; IF(B567="National Park Fees", IFERROR(VLOOKUP(A567,Setting!$E$39:$G$355,3,FALSE),""),""))</f>
        <v/>
      </c>
      <c r="M567" s="46" t="str">
        <f t="shared" si="9"/>
        <v/>
      </c>
    </row>
    <row r="568" spans="5:13" ht="24.95" customHeight="1" x14ac:dyDescent="0.3">
      <c r="E568" s="20" t="str">
        <f>IF(A568="","",COUNTIFS($A$2:A568,A568,$B$2:B568,B568)&amp; IF(B568="National Park Fees", IFERROR(VLOOKUP(A568,Setting!$E$39:$G$355,3,FALSE),""),""))</f>
        <v/>
      </c>
      <c r="M568" s="46" t="str">
        <f t="shared" si="9"/>
        <v/>
      </c>
    </row>
    <row r="569" spans="5:13" ht="24.95" customHeight="1" x14ac:dyDescent="0.3">
      <c r="E569" s="20" t="str">
        <f>IF(A569="","",COUNTIFS($A$2:A569,A569,$B$2:B569,B569)&amp; IF(B569="National Park Fees", IFERROR(VLOOKUP(A569,Setting!$E$39:$G$355,3,FALSE),""),""))</f>
        <v/>
      </c>
      <c r="M569" s="46" t="str">
        <f t="shared" si="9"/>
        <v/>
      </c>
    </row>
    <row r="570" spans="5:13" ht="24.95" customHeight="1" x14ac:dyDescent="0.3">
      <c r="E570" s="20" t="str">
        <f>IF(A570="","",COUNTIFS($A$2:A570,A570,$B$2:B570,B570)&amp; IF(B570="National Park Fees", IFERROR(VLOOKUP(A570,Setting!$E$39:$G$355,3,FALSE),""),""))</f>
        <v/>
      </c>
      <c r="M570" s="46" t="str">
        <f t="shared" si="9"/>
        <v/>
      </c>
    </row>
    <row r="571" spans="5:13" ht="24.95" customHeight="1" x14ac:dyDescent="0.3">
      <c r="E571" s="20" t="str">
        <f>IF(A571="","",COUNTIFS($A$2:A571,A571,$B$2:B571,B571)&amp; IF(B571="National Park Fees", IFERROR(VLOOKUP(A571,Setting!$E$39:$G$355,3,FALSE),""),""))</f>
        <v/>
      </c>
      <c r="M571" s="46" t="str">
        <f t="shared" si="9"/>
        <v/>
      </c>
    </row>
    <row r="572" spans="5:13" ht="24.95" customHeight="1" x14ac:dyDescent="0.3">
      <c r="E572" s="20" t="str">
        <f>IF(A572="","",COUNTIFS($A$2:A572,A572,$B$2:B572,B572)&amp; IF(B572="National Park Fees", IFERROR(VLOOKUP(A572,Setting!$E$39:$G$355,3,FALSE),""),""))</f>
        <v/>
      </c>
      <c r="M572" s="46" t="str">
        <f t="shared" si="9"/>
        <v/>
      </c>
    </row>
    <row r="573" spans="5:13" ht="24.95" customHeight="1" x14ac:dyDescent="0.3">
      <c r="E573" s="20" t="str">
        <f>IF(A573="","",COUNTIFS($A$2:A573,A573,$B$2:B573,B573)&amp; IF(B573="National Park Fees", IFERROR(VLOOKUP(A573,Setting!$E$39:$G$355,3,FALSE),""),""))</f>
        <v/>
      </c>
      <c r="M573" s="46" t="str">
        <f t="shared" si="9"/>
        <v/>
      </c>
    </row>
    <row r="574" spans="5:13" ht="24.95" customHeight="1" x14ac:dyDescent="0.3">
      <c r="E574" s="20" t="str">
        <f>IF(A574="","",COUNTIFS($A$2:A574,A574,$B$2:B574,B574)&amp; IF(B574="National Park Fees", IFERROR(VLOOKUP(A574,Setting!$E$39:$G$355,3,FALSE),""),""))</f>
        <v/>
      </c>
      <c r="M574" s="46" t="str">
        <f t="shared" si="9"/>
        <v/>
      </c>
    </row>
    <row r="575" spans="5:13" ht="24.95" customHeight="1" x14ac:dyDescent="0.3">
      <c r="E575" s="20" t="str">
        <f>IF(A575="","",COUNTIFS($A$2:A575,A575,$B$2:B575,B575)&amp; IF(B575="National Park Fees", IFERROR(VLOOKUP(A575,Setting!$E$39:$G$355,3,FALSE),""),""))</f>
        <v/>
      </c>
      <c r="M575" s="46" t="str">
        <f t="shared" si="9"/>
        <v/>
      </c>
    </row>
    <row r="576" spans="5:13" ht="24.95" customHeight="1" x14ac:dyDescent="0.3">
      <c r="E576" s="20" t="str">
        <f>IF(A576="","",COUNTIFS($A$2:A576,A576,$B$2:B576,B576)&amp; IF(B576="National Park Fees", IFERROR(VLOOKUP(A576,Setting!$E$39:$G$355,3,FALSE),""),""))</f>
        <v/>
      </c>
      <c r="M576" s="46" t="str">
        <f t="shared" si="9"/>
        <v/>
      </c>
    </row>
    <row r="577" spans="5:13" ht="24.95" customHeight="1" x14ac:dyDescent="0.3">
      <c r="E577" s="20" t="str">
        <f>IF(A577="","",COUNTIFS($A$2:A577,A577,$B$2:B577,B577)&amp; IF(B577="National Park Fees", IFERROR(VLOOKUP(A577,Setting!$E$39:$G$355,3,FALSE),""),""))</f>
        <v/>
      </c>
      <c r="M577" s="46" t="str">
        <f t="shared" si="9"/>
        <v/>
      </c>
    </row>
    <row r="578" spans="5:13" ht="24.95" customHeight="1" x14ac:dyDescent="0.3">
      <c r="E578" s="20" t="str">
        <f>IF(A578="","",COUNTIFS($A$2:A578,A578,$B$2:B578,B578)&amp; IF(B578="National Park Fees", IFERROR(VLOOKUP(A578,Setting!$E$39:$G$355,3,FALSE),""),""))</f>
        <v/>
      </c>
      <c r="M578" s="46" t="str">
        <f t="shared" si="9"/>
        <v/>
      </c>
    </row>
    <row r="579" spans="5:13" ht="24.95" customHeight="1" x14ac:dyDescent="0.3">
      <c r="E579" s="20" t="str">
        <f>IF(A579="","",COUNTIFS($A$2:A579,A579,$B$2:B579,B579)&amp; IF(B579="National Park Fees", IFERROR(VLOOKUP(A579,Setting!$E$39:$G$355,3,FALSE),""),""))</f>
        <v/>
      </c>
      <c r="M579" s="46" t="str">
        <f t="shared" si="9"/>
        <v/>
      </c>
    </row>
    <row r="580" spans="5:13" ht="24.95" customHeight="1" x14ac:dyDescent="0.3">
      <c r="E580" s="20" t="str">
        <f>IF(A580="","",COUNTIFS($A$2:A580,A580,$B$2:B580,B580)&amp; IF(B580="National Park Fees", IFERROR(VLOOKUP(A580,Setting!$E$39:$G$355,3,FALSE),""),""))</f>
        <v/>
      </c>
      <c r="M580" s="46" t="str">
        <f t="shared" si="9"/>
        <v/>
      </c>
    </row>
    <row r="581" spans="5:13" ht="24.95" customHeight="1" x14ac:dyDescent="0.3">
      <c r="E581" s="20" t="str">
        <f>IF(A581="","",COUNTIFS($A$2:A581,A581,$B$2:B581,B581)&amp; IF(B581="National Park Fees", IFERROR(VLOOKUP(A581,Setting!$E$39:$G$355,3,FALSE),""),""))</f>
        <v/>
      </c>
      <c r="M581" s="46" t="str">
        <f t="shared" si="9"/>
        <v/>
      </c>
    </row>
    <row r="582" spans="5:13" ht="24.95" customHeight="1" x14ac:dyDescent="0.3">
      <c r="E582" s="20" t="str">
        <f>IF(A582="","",COUNTIFS($A$2:A582,A582,$B$2:B582,B582)&amp; IF(B582="National Park Fees", IFERROR(VLOOKUP(A582,Setting!$E$39:$G$355,3,FALSE),""),""))</f>
        <v/>
      </c>
      <c r="M582" s="46" t="str">
        <f t="shared" si="9"/>
        <v/>
      </c>
    </row>
    <row r="583" spans="5:13" ht="24.95" customHeight="1" x14ac:dyDescent="0.3">
      <c r="E583" s="20" t="str">
        <f>IF(A583="","",COUNTIFS($A$2:A583,A583,$B$2:B583,B583)&amp; IF(B583="National Park Fees", IFERROR(VLOOKUP(A583,Setting!$E$39:$G$355,3,FALSE),""),""))</f>
        <v/>
      </c>
      <c r="M583" s="46" t="str">
        <f t="shared" si="9"/>
        <v/>
      </c>
    </row>
    <row r="584" spans="5:13" ht="24.95" customHeight="1" x14ac:dyDescent="0.3">
      <c r="E584" s="20" t="str">
        <f>IF(A584="","",COUNTIFS($A$2:A584,A584,$B$2:B584,B584)&amp; IF(B584="National Park Fees", IFERROR(VLOOKUP(A584,Setting!$E$39:$G$355,3,FALSE),""),""))</f>
        <v/>
      </c>
      <c r="M584" s="46" t="str">
        <f t="shared" si="9"/>
        <v/>
      </c>
    </row>
    <row r="585" spans="5:13" ht="24.95" customHeight="1" x14ac:dyDescent="0.3">
      <c r="E585" s="20" t="str">
        <f>IF(A585="","",COUNTIFS($A$2:A585,A585,$B$2:B585,B585)&amp; IF(B585="National Park Fees", IFERROR(VLOOKUP(A585,Setting!$E$39:$G$355,3,FALSE),""),""))</f>
        <v/>
      </c>
      <c r="M585" s="46" t="str">
        <f t="shared" si="9"/>
        <v/>
      </c>
    </row>
    <row r="586" spans="5:13" ht="24.95" customHeight="1" x14ac:dyDescent="0.3">
      <c r="E586" s="20" t="str">
        <f>IF(A586="","",COUNTIFS($A$2:A586,A586,$B$2:B586,B586)&amp; IF(B586="National Park Fees", IFERROR(VLOOKUP(A586,Setting!$E$39:$G$355,3,FALSE),""),""))</f>
        <v/>
      </c>
      <c r="M586" s="46" t="str">
        <f t="shared" si="9"/>
        <v/>
      </c>
    </row>
    <row r="587" spans="5:13" ht="24.95" customHeight="1" x14ac:dyDescent="0.3">
      <c r="E587" s="20" t="str">
        <f>IF(A587="","",COUNTIFS($A$2:A587,A587,$B$2:B587,B587)&amp; IF(B587="National Park Fees", IFERROR(VLOOKUP(A587,Setting!$E$39:$G$355,3,FALSE),""),""))</f>
        <v/>
      </c>
      <c r="M587" s="46" t="str">
        <f t="shared" si="9"/>
        <v/>
      </c>
    </row>
    <row r="588" spans="5:13" ht="24.95" customHeight="1" x14ac:dyDescent="0.3">
      <c r="E588" s="20" t="str">
        <f>IF(A588="","",COUNTIFS($A$2:A588,A588,$B$2:B588,B588)&amp; IF(B588="National Park Fees", IFERROR(VLOOKUP(A588,Setting!$E$39:$G$355,3,FALSE),""),""))</f>
        <v/>
      </c>
      <c r="M588" s="46" t="str">
        <f t="shared" si="9"/>
        <v/>
      </c>
    </row>
    <row r="589" spans="5:13" ht="24.95" customHeight="1" x14ac:dyDescent="0.3">
      <c r="E589" s="20" t="str">
        <f>IF(A589="","",COUNTIFS($A$2:A589,A589,$B$2:B589,B589)&amp; IF(B589="National Park Fees", IFERROR(VLOOKUP(A589,Setting!$E$39:$G$355,3,FALSE),""),""))</f>
        <v/>
      </c>
      <c r="M589" s="46" t="str">
        <f t="shared" si="9"/>
        <v/>
      </c>
    </row>
    <row r="590" spans="5:13" ht="24.95" customHeight="1" x14ac:dyDescent="0.3">
      <c r="E590" s="20" t="str">
        <f>IF(A590="","",COUNTIFS($A$2:A590,A590,$B$2:B590,B590)&amp; IF(B590="National Park Fees", IFERROR(VLOOKUP(A590,Setting!$E$39:$G$355,3,FALSE),""),""))</f>
        <v/>
      </c>
      <c r="M590" s="46" t="str">
        <f t="shared" si="9"/>
        <v/>
      </c>
    </row>
    <row r="591" spans="5:13" ht="24.95" customHeight="1" x14ac:dyDescent="0.3">
      <c r="E591" s="20" t="str">
        <f>IF(A591="","",COUNTIFS($A$2:A591,A591,$B$2:B591,B591)&amp; IF(B591="National Park Fees", IFERROR(VLOOKUP(A591,Setting!$E$39:$G$355,3,FALSE),""),""))</f>
        <v/>
      </c>
      <c r="M591" s="46" t="str">
        <f t="shared" ref="M591:M654" si="10">IF(AND($F591="",$G591="",$A591&lt;&gt;""),"Mistake","")</f>
        <v/>
      </c>
    </row>
    <row r="592" spans="5:13" ht="24.95" customHeight="1" x14ac:dyDescent="0.3">
      <c r="E592" s="20" t="str">
        <f>IF(A592="","",COUNTIFS($A$2:A592,A592,$B$2:B592,B592)&amp; IF(B592="National Park Fees", IFERROR(VLOOKUP(A592,Setting!$E$39:$G$355,3,FALSE),""),""))</f>
        <v/>
      </c>
      <c r="M592" s="46" t="str">
        <f t="shared" si="10"/>
        <v/>
      </c>
    </row>
    <row r="593" spans="5:13" ht="24.95" customHeight="1" x14ac:dyDescent="0.3">
      <c r="E593" s="20" t="str">
        <f>IF(A593="","",COUNTIFS($A$2:A593,A593,$B$2:B593,B593)&amp; IF(B593="National Park Fees", IFERROR(VLOOKUP(A593,Setting!$E$39:$G$355,3,FALSE),""),""))</f>
        <v/>
      </c>
      <c r="M593" s="46" t="str">
        <f t="shared" si="10"/>
        <v/>
      </c>
    </row>
    <row r="594" spans="5:13" ht="24.95" customHeight="1" x14ac:dyDescent="0.3">
      <c r="E594" s="20" t="str">
        <f>IF(A594="","",COUNTIFS($A$2:A594,A594,$B$2:B594,B594)&amp; IF(B594="National Park Fees", IFERROR(VLOOKUP(A594,Setting!$E$39:$G$355,3,FALSE),""),""))</f>
        <v/>
      </c>
      <c r="M594" s="46" t="str">
        <f t="shared" si="10"/>
        <v/>
      </c>
    </row>
    <row r="595" spans="5:13" ht="24.95" customHeight="1" x14ac:dyDescent="0.3">
      <c r="E595" s="20" t="str">
        <f>IF(A595="","",COUNTIFS($A$2:A595,A595,$B$2:B595,B595)&amp; IF(B595="National Park Fees", IFERROR(VLOOKUP(A595,Setting!$E$39:$G$355,3,FALSE),""),""))</f>
        <v/>
      </c>
      <c r="M595" s="46" t="str">
        <f t="shared" si="10"/>
        <v/>
      </c>
    </row>
    <row r="596" spans="5:13" ht="24.95" customHeight="1" x14ac:dyDescent="0.3">
      <c r="E596" s="20" t="str">
        <f>IF(A596="","",COUNTIFS($A$2:A596,A596,$B$2:B596,B596)&amp; IF(B596="National Park Fees", IFERROR(VLOOKUP(A596,Setting!$E$39:$G$355,3,FALSE),""),""))</f>
        <v/>
      </c>
      <c r="M596" s="46" t="str">
        <f t="shared" si="10"/>
        <v/>
      </c>
    </row>
    <row r="597" spans="5:13" ht="24.95" customHeight="1" x14ac:dyDescent="0.3">
      <c r="E597" s="20" t="str">
        <f>IF(A597="","",COUNTIFS($A$2:A597,A597,$B$2:B597,B597)&amp; IF(B597="National Park Fees", IFERROR(VLOOKUP(A597,Setting!$E$39:$G$355,3,FALSE),""),""))</f>
        <v/>
      </c>
      <c r="M597" s="46" t="str">
        <f t="shared" si="10"/>
        <v/>
      </c>
    </row>
    <row r="598" spans="5:13" ht="24.95" customHeight="1" x14ac:dyDescent="0.3">
      <c r="E598" s="20" t="str">
        <f>IF(A598="","",COUNTIFS($A$2:A598,A598,$B$2:B598,B598)&amp; IF(B598="National Park Fees", IFERROR(VLOOKUP(A598,Setting!$E$39:$G$355,3,FALSE),""),""))</f>
        <v/>
      </c>
      <c r="M598" s="46" t="str">
        <f t="shared" si="10"/>
        <v/>
      </c>
    </row>
    <row r="599" spans="5:13" ht="24.95" customHeight="1" x14ac:dyDescent="0.3">
      <c r="E599" s="20" t="str">
        <f>IF(A599="","",COUNTIFS($A$2:A599,A599,$B$2:B599,B599)&amp; IF(B599="National Park Fees", IFERROR(VLOOKUP(A599,Setting!$E$39:$G$355,3,FALSE),""),""))</f>
        <v/>
      </c>
      <c r="M599" s="46" t="str">
        <f t="shared" si="10"/>
        <v/>
      </c>
    </row>
    <row r="600" spans="5:13" ht="24.95" customHeight="1" x14ac:dyDescent="0.3">
      <c r="E600" s="20" t="str">
        <f>IF(A600="","",COUNTIFS($A$2:A600,A600,$B$2:B600,B600)&amp; IF(B600="National Park Fees", IFERROR(VLOOKUP(A600,Setting!$E$39:$G$355,3,FALSE),""),""))</f>
        <v/>
      </c>
      <c r="M600" s="46" t="str">
        <f t="shared" si="10"/>
        <v/>
      </c>
    </row>
    <row r="601" spans="5:13" ht="24.95" customHeight="1" x14ac:dyDescent="0.3">
      <c r="E601" s="20" t="str">
        <f>IF(A601="","",COUNTIFS($A$2:A601,A601,$B$2:B601,B601)&amp; IF(B601="National Park Fees", IFERROR(VLOOKUP(A601,Setting!$E$39:$G$355,3,FALSE),""),""))</f>
        <v/>
      </c>
      <c r="M601" s="46" t="str">
        <f t="shared" si="10"/>
        <v/>
      </c>
    </row>
    <row r="602" spans="5:13" ht="24.95" customHeight="1" x14ac:dyDescent="0.3">
      <c r="E602" s="20" t="str">
        <f>IF(A602="","",COUNTIFS($A$2:A602,A602,$B$2:B602,B602)&amp; IF(B602="National Park Fees", IFERROR(VLOOKUP(A602,Setting!$E$39:$G$355,3,FALSE),""),""))</f>
        <v/>
      </c>
      <c r="M602" s="46" t="str">
        <f t="shared" si="10"/>
        <v/>
      </c>
    </row>
    <row r="603" spans="5:13" ht="24.95" customHeight="1" x14ac:dyDescent="0.3">
      <c r="E603" s="20" t="str">
        <f>IF(A603="","",COUNTIFS($A$2:A603,A603,$B$2:B603,B603)&amp; IF(B603="National Park Fees", IFERROR(VLOOKUP(A603,Setting!$E$39:$G$355,3,FALSE),""),""))</f>
        <v/>
      </c>
      <c r="M603" s="46" t="str">
        <f t="shared" si="10"/>
        <v/>
      </c>
    </row>
    <row r="604" spans="5:13" ht="24.95" customHeight="1" x14ac:dyDescent="0.3">
      <c r="E604" s="20" t="str">
        <f>IF(A604="","",COUNTIFS($A$2:A604,A604,$B$2:B604,B604)&amp; IF(B604="National Park Fees", IFERROR(VLOOKUP(A604,Setting!$E$39:$G$355,3,FALSE),""),""))</f>
        <v/>
      </c>
      <c r="M604" s="46" t="str">
        <f t="shared" si="10"/>
        <v/>
      </c>
    </row>
    <row r="605" spans="5:13" ht="24.95" customHeight="1" x14ac:dyDescent="0.3">
      <c r="E605" s="20" t="str">
        <f>IF(A605="","",COUNTIFS($A$2:A605,A605,$B$2:B605,B605)&amp; IF(B605="National Park Fees", IFERROR(VLOOKUP(A605,Setting!$E$39:$G$355,3,FALSE),""),""))</f>
        <v/>
      </c>
      <c r="M605" s="46" t="str">
        <f t="shared" si="10"/>
        <v/>
      </c>
    </row>
    <row r="606" spans="5:13" ht="24.95" customHeight="1" x14ac:dyDescent="0.3">
      <c r="E606" s="20" t="str">
        <f>IF(A606="","",COUNTIFS($A$2:A606,A606,$B$2:B606,B606)&amp; IF(B606="National Park Fees", IFERROR(VLOOKUP(A606,Setting!$E$39:$G$355,3,FALSE),""),""))</f>
        <v/>
      </c>
      <c r="M606" s="46" t="str">
        <f t="shared" si="10"/>
        <v/>
      </c>
    </row>
    <row r="607" spans="5:13" ht="24.95" customHeight="1" x14ac:dyDescent="0.3">
      <c r="E607" s="20" t="str">
        <f>IF(A607="","",COUNTIFS($A$2:A607,A607,$B$2:B607,B607)&amp; IF(B607="National Park Fees", IFERROR(VLOOKUP(A607,Setting!$E$39:$G$355,3,FALSE),""),""))</f>
        <v/>
      </c>
      <c r="M607" s="46" t="str">
        <f t="shared" si="10"/>
        <v/>
      </c>
    </row>
    <row r="608" spans="5:13" ht="24.95" customHeight="1" x14ac:dyDescent="0.3">
      <c r="E608" s="20" t="str">
        <f>IF(A608="","",COUNTIFS($A$2:A608,A608,$B$2:B608,B608)&amp; IF(B608="National Park Fees", IFERROR(VLOOKUP(A608,Setting!$E$39:$G$355,3,FALSE),""),""))</f>
        <v/>
      </c>
      <c r="M608" s="46" t="str">
        <f t="shared" si="10"/>
        <v/>
      </c>
    </row>
    <row r="609" spans="5:13" ht="24.95" customHeight="1" x14ac:dyDescent="0.3">
      <c r="E609" s="20" t="str">
        <f>IF(A609="","",COUNTIFS($A$2:A609,A609,$B$2:B609,B609)&amp; IF(B609="National Park Fees", IFERROR(VLOOKUP(A609,Setting!$E$39:$G$355,3,FALSE),""),""))</f>
        <v/>
      </c>
      <c r="M609" s="46" t="str">
        <f t="shared" si="10"/>
        <v/>
      </c>
    </row>
    <row r="610" spans="5:13" ht="24.95" customHeight="1" x14ac:dyDescent="0.3">
      <c r="E610" s="20" t="str">
        <f>IF(A610="","",COUNTIFS($A$2:A610,A610,$B$2:B610,B610)&amp; IF(B610="National Park Fees", IFERROR(VLOOKUP(A610,Setting!$E$39:$G$355,3,FALSE),""),""))</f>
        <v/>
      </c>
      <c r="M610" s="46" t="str">
        <f t="shared" si="10"/>
        <v/>
      </c>
    </row>
    <row r="611" spans="5:13" ht="24.95" customHeight="1" x14ac:dyDescent="0.3">
      <c r="E611" s="20" t="str">
        <f>IF(A611="","",COUNTIFS($A$2:A611,A611,$B$2:B611,B611)&amp; IF(B611="National Park Fees", IFERROR(VLOOKUP(A611,Setting!$E$39:$G$355,3,FALSE),""),""))</f>
        <v/>
      </c>
      <c r="M611" s="46" t="str">
        <f t="shared" si="10"/>
        <v/>
      </c>
    </row>
    <row r="612" spans="5:13" ht="24.95" customHeight="1" x14ac:dyDescent="0.3">
      <c r="E612" s="20" t="str">
        <f>IF(A612="","",COUNTIFS($A$2:A612,A612,$B$2:B612,B612)&amp; IF(B612="National Park Fees", IFERROR(VLOOKUP(A612,Setting!$E$39:$G$355,3,FALSE),""),""))</f>
        <v/>
      </c>
      <c r="M612" s="46" t="str">
        <f t="shared" si="10"/>
        <v/>
      </c>
    </row>
    <row r="613" spans="5:13" ht="24.95" customHeight="1" x14ac:dyDescent="0.3">
      <c r="E613" s="20" t="str">
        <f>IF(A613="","",COUNTIFS($A$2:A613,A613,$B$2:B613,B613)&amp; IF(B613="National Park Fees", IFERROR(VLOOKUP(A613,Setting!$E$39:$G$355,3,FALSE),""),""))</f>
        <v/>
      </c>
      <c r="M613" s="46" t="str">
        <f t="shared" si="10"/>
        <v/>
      </c>
    </row>
    <row r="614" spans="5:13" ht="24.95" customHeight="1" x14ac:dyDescent="0.3">
      <c r="E614" s="20" t="str">
        <f>IF(A614="","",COUNTIFS($A$2:A614,A614,$B$2:B614,B614)&amp; IF(B614="National Park Fees", IFERROR(VLOOKUP(A614,Setting!$E$39:$G$355,3,FALSE),""),""))</f>
        <v/>
      </c>
      <c r="M614" s="46" t="str">
        <f t="shared" si="10"/>
        <v/>
      </c>
    </row>
    <row r="615" spans="5:13" ht="24.95" customHeight="1" x14ac:dyDescent="0.3">
      <c r="E615" s="20" t="str">
        <f>IF(A615="","",COUNTIFS($A$2:A615,A615,$B$2:B615,B615)&amp; IF(B615="National Park Fees", IFERROR(VLOOKUP(A615,Setting!$E$39:$G$355,3,FALSE),""),""))</f>
        <v/>
      </c>
      <c r="M615" s="46" t="str">
        <f t="shared" si="10"/>
        <v/>
      </c>
    </row>
    <row r="616" spans="5:13" ht="24.95" customHeight="1" x14ac:dyDescent="0.3">
      <c r="E616" s="20" t="str">
        <f>IF(A616="","",COUNTIFS($A$2:A616,A616,$B$2:B616,B616)&amp; IF(B616="National Park Fees", IFERROR(VLOOKUP(A616,Setting!$E$39:$G$355,3,FALSE),""),""))</f>
        <v/>
      </c>
      <c r="M616" s="46" t="str">
        <f t="shared" si="10"/>
        <v/>
      </c>
    </row>
    <row r="617" spans="5:13" ht="24.95" customHeight="1" x14ac:dyDescent="0.3">
      <c r="E617" s="20" t="str">
        <f>IF(A617="","",COUNTIFS($A$2:A617,A617,$B$2:B617,B617)&amp; IF(B617="National Park Fees", IFERROR(VLOOKUP(A617,Setting!$E$39:$G$355,3,FALSE),""),""))</f>
        <v/>
      </c>
      <c r="M617" s="46" t="str">
        <f t="shared" si="10"/>
        <v/>
      </c>
    </row>
    <row r="618" spans="5:13" ht="24.95" customHeight="1" x14ac:dyDescent="0.3">
      <c r="E618" s="20" t="str">
        <f>IF(A618="","",COUNTIFS($A$2:A618,A618,$B$2:B618,B618)&amp; IF(B618="National Park Fees", IFERROR(VLOOKUP(A618,Setting!$E$39:$G$355,3,FALSE),""),""))</f>
        <v/>
      </c>
      <c r="M618" s="46" t="str">
        <f t="shared" si="10"/>
        <v/>
      </c>
    </row>
    <row r="619" spans="5:13" ht="24.95" customHeight="1" x14ac:dyDescent="0.3">
      <c r="E619" s="20" t="str">
        <f>IF(A619="","",COUNTIFS($A$2:A619,A619,$B$2:B619,B619)&amp; IF(B619="National Park Fees", IFERROR(VLOOKUP(A619,Setting!$E$39:$G$355,3,FALSE),""),""))</f>
        <v/>
      </c>
      <c r="M619" s="46" t="str">
        <f t="shared" si="10"/>
        <v/>
      </c>
    </row>
    <row r="620" spans="5:13" ht="24.95" customHeight="1" x14ac:dyDescent="0.3">
      <c r="E620" s="20" t="str">
        <f>IF(A620="","",COUNTIFS($A$2:A620,A620,$B$2:B620,B620)&amp; IF(B620="National Park Fees", IFERROR(VLOOKUP(A620,Setting!$E$39:$G$355,3,FALSE),""),""))</f>
        <v/>
      </c>
      <c r="M620" s="46" t="str">
        <f t="shared" si="10"/>
        <v/>
      </c>
    </row>
    <row r="621" spans="5:13" ht="24.95" customHeight="1" x14ac:dyDescent="0.3">
      <c r="E621" s="20" t="str">
        <f>IF(A621="","",COUNTIFS($A$2:A621,A621,$B$2:B621,B621)&amp; IF(B621="National Park Fees", IFERROR(VLOOKUP(A621,Setting!$E$39:$G$355,3,FALSE),""),""))</f>
        <v/>
      </c>
      <c r="M621" s="46" t="str">
        <f t="shared" si="10"/>
        <v/>
      </c>
    </row>
    <row r="622" spans="5:13" ht="24.95" customHeight="1" x14ac:dyDescent="0.3">
      <c r="E622" s="20" t="str">
        <f>IF(A622="","",COUNTIFS($A$2:A622,A622,$B$2:B622,B622)&amp; IF(B622="National Park Fees", IFERROR(VLOOKUP(A622,Setting!$E$39:$G$355,3,FALSE),""),""))</f>
        <v/>
      </c>
      <c r="M622" s="46" t="str">
        <f t="shared" si="10"/>
        <v/>
      </c>
    </row>
    <row r="623" spans="5:13" ht="24.95" customHeight="1" x14ac:dyDescent="0.3">
      <c r="E623" s="20" t="str">
        <f>IF(A623="","",COUNTIFS($A$2:A623,A623,$B$2:B623,B623)&amp; IF(B623="National Park Fees", IFERROR(VLOOKUP(A623,Setting!$E$39:$G$355,3,FALSE),""),""))</f>
        <v/>
      </c>
      <c r="M623" s="46" t="str">
        <f t="shared" si="10"/>
        <v/>
      </c>
    </row>
    <row r="624" spans="5:13" ht="24.95" customHeight="1" x14ac:dyDescent="0.3">
      <c r="E624" s="20" t="str">
        <f>IF(A624="","",COUNTIFS($A$2:A624,A624,$B$2:B624,B624)&amp; IF(B624="National Park Fees", IFERROR(VLOOKUP(A624,Setting!$E$39:$G$355,3,FALSE),""),""))</f>
        <v/>
      </c>
      <c r="M624" s="46" t="str">
        <f t="shared" si="10"/>
        <v/>
      </c>
    </row>
    <row r="625" spans="5:13" ht="24.95" customHeight="1" x14ac:dyDescent="0.3">
      <c r="E625" s="20" t="str">
        <f>IF(A625="","",COUNTIFS($A$2:A625,A625,$B$2:B625,B625)&amp; IF(B625="National Park Fees", IFERROR(VLOOKUP(A625,Setting!$E$39:$G$355,3,FALSE),""),""))</f>
        <v/>
      </c>
      <c r="M625" s="46" t="str">
        <f t="shared" si="10"/>
        <v/>
      </c>
    </row>
    <row r="626" spans="5:13" ht="24.95" customHeight="1" x14ac:dyDescent="0.3">
      <c r="E626" s="20" t="str">
        <f>IF(A626="","",COUNTIFS($A$2:A626,A626,$B$2:B626,B626)&amp; IF(B626="National Park Fees", IFERROR(VLOOKUP(A626,Setting!$E$39:$G$355,3,FALSE),""),""))</f>
        <v/>
      </c>
      <c r="M626" s="46" t="str">
        <f t="shared" si="10"/>
        <v/>
      </c>
    </row>
    <row r="627" spans="5:13" ht="24.95" customHeight="1" x14ac:dyDescent="0.3">
      <c r="E627" s="20" t="str">
        <f>IF(A627="","",COUNTIFS($A$2:A627,A627,$B$2:B627,B627)&amp; IF(B627="National Park Fees", IFERROR(VLOOKUP(A627,Setting!$E$39:$G$355,3,FALSE),""),""))</f>
        <v/>
      </c>
      <c r="M627" s="46" t="str">
        <f t="shared" si="10"/>
        <v/>
      </c>
    </row>
    <row r="628" spans="5:13" ht="24.95" customHeight="1" x14ac:dyDescent="0.3">
      <c r="E628" s="20" t="str">
        <f>IF(A628="","",COUNTIFS($A$2:A628,A628,$B$2:B628,B628)&amp; IF(B628="National Park Fees", IFERROR(VLOOKUP(A628,Setting!$E$39:$G$355,3,FALSE),""),""))</f>
        <v/>
      </c>
      <c r="M628" s="46" t="str">
        <f t="shared" si="10"/>
        <v/>
      </c>
    </row>
    <row r="629" spans="5:13" ht="24.95" customHeight="1" x14ac:dyDescent="0.3">
      <c r="E629" s="20" t="str">
        <f>IF(A629="","",COUNTIFS($A$2:A629,A629,$B$2:B629,B629)&amp; IF(B629="National Park Fees", IFERROR(VLOOKUP(A629,Setting!$E$39:$G$355,3,FALSE),""),""))</f>
        <v/>
      </c>
      <c r="M629" s="46" t="str">
        <f t="shared" si="10"/>
        <v/>
      </c>
    </row>
    <row r="630" spans="5:13" ht="24.95" customHeight="1" x14ac:dyDescent="0.3">
      <c r="E630" s="20" t="str">
        <f>IF(A630="","",COUNTIFS($A$2:A630,A630,$B$2:B630,B630)&amp; IF(B630="National Park Fees", IFERROR(VLOOKUP(A630,Setting!$E$39:$G$355,3,FALSE),""),""))</f>
        <v/>
      </c>
      <c r="M630" s="46" t="str">
        <f t="shared" si="10"/>
        <v/>
      </c>
    </row>
    <row r="631" spans="5:13" ht="24.95" customHeight="1" x14ac:dyDescent="0.3">
      <c r="E631" s="20" t="str">
        <f>IF(A631="","",COUNTIFS($A$2:A631,A631,$B$2:B631,B631)&amp; IF(B631="National Park Fees", IFERROR(VLOOKUP(A631,Setting!$E$39:$G$355,3,FALSE),""),""))</f>
        <v/>
      </c>
      <c r="M631" s="46" t="str">
        <f t="shared" si="10"/>
        <v/>
      </c>
    </row>
    <row r="632" spans="5:13" ht="24.95" customHeight="1" x14ac:dyDescent="0.3">
      <c r="E632" s="20" t="str">
        <f>IF(A632="","",COUNTIFS($A$2:A632,A632,$B$2:B632,B632)&amp; IF(B632="National Park Fees", IFERROR(VLOOKUP(A632,Setting!$E$39:$G$355,3,FALSE),""),""))</f>
        <v/>
      </c>
      <c r="M632" s="46" t="str">
        <f t="shared" si="10"/>
        <v/>
      </c>
    </row>
    <row r="633" spans="5:13" ht="24.95" customHeight="1" x14ac:dyDescent="0.3">
      <c r="E633" s="20" t="str">
        <f>IF(A633="","",COUNTIFS($A$2:A633,A633,$B$2:B633,B633)&amp; IF(B633="National Park Fees", IFERROR(VLOOKUP(A633,Setting!$E$39:$G$355,3,FALSE),""),""))</f>
        <v/>
      </c>
      <c r="M633" s="46" t="str">
        <f t="shared" si="10"/>
        <v/>
      </c>
    </row>
    <row r="634" spans="5:13" ht="24.95" customHeight="1" x14ac:dyDescent="0.3">
      <c r="E634" s="20" t="str">
        <f>IF(A634="","",COUNTIFS($A$2:A634,A634,$B$2:B634,B634)&amp; IF(B634="National Park Fees", IFERROR(VLOOKUP(A634,Setting!$E$39:$G$355,3,FALSE),""),""))</f>
        <v/>
      </c>
      <c r="M634" s="46" t="str">
        <f t="shared" si="10"/>
        <v/>
      </c>
    </row>
    <row r="635" spans="5:13" ht="24.95" customHeight="1" x14ac:dyDescent="0.3">
      <c r="E635" s="20" t="str">
        <f>IF(A635="","",COUNTIFS($A$2:A635,A635,$B$2:B635,B635)&amp; IF(B635="National Park Fees", IFERROR(VLOOKUP(A635,Setting!$E$39:$G$355,3,FALSE),""),""))</f>
        <v/>
      </c>
      <c r="M635" s="46" t="str">
        <f t="shared" si="10"/>
        <v/>
      </c>
    </row>
    <row r="636" spans="5:13" ht="24.95" customHeight="1" x14ac:dyDescent="0.3">
      <c r="E636" s="20" t="str">
        <f>IF(A636="","",COUNTIFS($A$2:A636,A636,$B$2:B636,B636)&amp; IF(B636="National Park Fees", IFERROR(VLOOKUP(A636,Setting!$E$39:$G$355,3,FALSE),""),""))</f>
        <v/>
      </c>
      <c r="M636" s="46" t="str">
        <f t="shared" si="10"/>
        <v/>
      </c>
    </row>
    <row r="637" spans="5:13" ht="24.95" customHeight="1" x14ac:dyDescent="0.3">
      <c r="E637" s="20" t="str">
        <f>IF(A637="","",COUNTIFS($A$2:A637,A637,$B$2:B637,B637)&amp; IF(B637="National Park Fees", IFERROR(VLOOKUP(A637,Setting!$E$39:$G$355,3,FALSE),""),""))</f>
        <v/>
      </c>
      <c r="M637" s="46" t="str">
        <f t="shared" si="10"/>
        <v/>
      </c>
    </row>
    <row r="638" spans="5:13" ht="24.95" customHeight="1" x14ac:dyDescent="0.3">
      <c r="E638" s="20" t="str">
        <f>IF(A638="","",COUNTIFS($A$2:A638,A638,$B$2:B638,B638)&amp; IF(B638="National Park Fees", IFERROR(VLOOKUP(A638,Setting!$E$39:$G$355,3,FALSE),""),""))</f>
        <v/>
      </c>
      <c r="M638" s="46" t="str">
        <f t="shared" si="10"/>
        <v/>
      </c>
    </row>
    <row r="639" spans="5:13" ht="24.95" customHeight="1" x14ac:dyDescent="0.3">
      <c r="E639" s="20" t="str">
        <f>IF(A639="","",COUNTIFS($A$2:A639,A639,$B$2:B639,B639)&amp; IF(B639="National Park Fees", IFERROR(VLOOKUP(A639,Setting!$E$39:$G$355,3,FALSE),""),""))</f>
        <v/>
      </c>
      <c r="M639" s="46" t="str">
        <f t="shared" si="10"/>
        <v/>
      </c>
    </row>
    <row r="640" spans="5:13" ht="24.95" customHeight="1" x14ac:dyDescent="0.3">
      <c r="E640" s="20" t="str">
        <f>IF(A640="","",COUNTIFS($A$2:A640,A640,$B$2:B640,B640)&amp; IF(B640="National Park Fees", IFERROR(VLOOKUP(A640,Setting!$E$39:$G$355,3,FALSE),""),""))</f>
        <v/>
      </c>
      <c r="M640" s="46" t="str">
        <f t="shared" si="10"/>
        <v/>
      </c>
    </row>
    <row r="641" spans="5:13" ht="24.95" customHeight="1" x14ac:dyDescent="0.3">
      <c r="E641" s="20" t="str">
        <f>IF(A641="","",COUNTIFS($A$2:A641,A641,$B$2:B641,B641)&amp; IF(B641="National Park Fees", IFERROR(VLOOKUP(A641,Setting!$E$39:$G$355,3,FALSE),""),""))</f>
        <v/>
      </c>
      <c r="M641" s="46" t="str">
        <f t="shared" si="10"/>
        <v/>
      </c>
    </row>
    <row r="642" spans="5:13" ht="24.95" customHeight="1" x14ac:dyDescent="0.3">
      <c r="E642" s="20" t="str">
        <f>IF(A642="","",COUNTIFS($A$2:A642,A642,$B$2:B642,B642)&amp; IF(B642="National Park Fees", IFERROR(VLOOKUP(A642,Setting!$E$39:$G$355,3,FALSE),""),""))</f>
        <v/>
      </c>
      <c r="M642" s="46" t="str">
        <f t="shared" si="10"/>
        <v/>
      </c>
    </row>
    <row r="643" spans="5:13" ht="24.95" customHeight="1" x14ac:dyDescent="0.3">
      <c r="E643" s="20" t="str">
        <f>IF(A643="","",COUNTIFS($A$2:A643,A643,$B$2:B643,B643)&amp; IF(B643="National Park Fees", IFERROR(VLOOKUP(A643,Setting!$E$39:$G$355,3,FALSE),""),""))</f>
        <v/>
      </c>
      <c r="M643" s="46" t="str">
        <f t="shared" si="10"/>
        <v/>
      </c>
    </row>
    <row r="644" spans="5:13" ht="24.95" customHeight="1" x14ac:dyDescent="0.3">
      <c r="E644" s="20" t="str">
        <f>IF(A644="","",COUNTIFS($A$2:A644,A644,$B$2:B644,B644)&amp; IF(B644="National Park Fees", IFERROR(VLOOKUP(A644,Setting!$E$39:$G$355,3,FALSE),""),""))</f>
        <v/>
      </c>
      <c r="M644" s="46" t="str">
        <f t="shared" si="10"/>
        <v/>
      </c>
    </row>
    <row r="645" spans="5:13" ht="24.95" customHeight="1" x14ac:dyDescent="0.3">
      <c r="E645" s="20" t="str">
        <f>IF(A645="","",COUNTIFS($A$2:A645,A645,$B$2:B645,B645)&amp; IF(B645="National Park Fees", IFERROR(VLOOKUP(A645,Setting!$E$39:$G$355,3,FALSE),""),""))</f>
        <v/>
      </c>
      <c r="M645" s="46" t="str">
        <f t="shared" si="10"/>
        <v/>
      </c>
    </row>
    <row r="646" spans="5:13" ht="24.95" customHeight="1" x14ac:dyDescent="0.3">
      <c r="E646" s="20" t="str">
        <f>IF(A646="","",COUNTIFS($A$2:A646,A646,$B$2:B646,B646)&amp; IF(B646="National Park Fees", IFERROR(VLOOKUP(A646,Setting!$E$39:$G$355,3,FALSE),""),""))</f>
        <v/>
      </c>
      <c r="M646" s="46" t="str">
        <f t="shared" si="10"/>
        <v/>
      </c>
    </row>
    <row r="647" spans="5:13" ht="24.95" customHeight="1" x14ac:dyDescent="0.3">
      <c r="E647" s="20" t="str">
        <f>IF(A647="","",COUNTIFS($A$2:A647,A647,$B$2:B647,B647)&amp; IF(B647="National Park Fees", IFERROR(VLOOKUP(A647,Setting!$E$39:$G$355,3,FALSE),""),""))</f>
        <v/>
      </c>
      <c r="M647" s="46" t="str">
        <f t="shared" si="10"/>
        <v/>
      </c>
    </row>
    <row r="648" spans="5:13" ht="24.95" customHeight="1" x14ac:dyDescent="0.3">
      <c r="E648" s="20" t="str">
        <f>IF(A648="","",COUNTIFS($A$2:A648,A648,$B$2:B648,B648)&amp; IF(B648="National Park Fees", IFERROR(VLOOKUP(A648,Setting!$E$39:$G$355,3,FALSE),""),""))</f>
        <v/>
      </c>
      <c r="M648" s="46" t="str">
        <f t="shared" si="10"/>
        <v/>
      </c>
    </row>
    <row r="649" spans="5:13" ht="24.95" customHeight="1" x14ac:dyDescent="0.3">
      <c r="E649" s="20" t="str">
        <f>IF(A649="","",COUNTIFS($A$2:A649,A649,$B$2:B649,B649)&amp; IF(B649="National Park Fees", IFERROR(VLOOKUP(A649,Setting!$E$39:$G$355,3,FALSE),""),""))</f>
        <v/>
      </c>
      <c r="M649" s="46" t="str">
        <f t="shared" si="10"/>
        <v/>
      </c>
    </row>
    <row r="650" spans="5:13" ht="24.95" customHeight="1" x14ac:dyDescent="0.3">
      <c r="E650" s="20" t="str">
        <f>IF(A650="","",COUNTIFS($A$2:A650,A650,$B$2:B650,B650)&amp; IF(B650="National Park Fees", IFERROR(VLOOKUP(A650,Setting!$E$39:$G$355,3,FALSE),""),""))</f>
        <v/>
      </c>
      <c r="M650" s="46" t="str">
        <f t="shared" si="10"/>
        <v/>
      </c>
    </row>
    <row r="651" spans="5:13" ht="24.95" customHeight="1" x14ac:dyDescent="0.3">
      <c r="E651" s="20" t="str">
        <f>IF(A651="","",COUNTIFS($A$2:A651,A651,$B$2:B651,B651)&amp; IF(B651="National Park Fees", IFERROR(VLOOKUP(A651,Setting!$E$39:$G$355,3,FALSE),""),""))</f>
        <v/>
      </c>
      <c r="M651" s="46" t="str">
        <f t="shared" si="10"/>
        <v/>
      </c>
    </row>
    <row r="652" spans="5:13" ht="24.95" customHeight="1" x14ac:dyDescent="0.3">
      <c r="E652" s="20" t="str">
        <f>IF(A652="","",COUNTIFS($A$2:A652,A652,$B$2:B652,B652)&amp; IF(B652="National Park Fees", IFERROR(VLOOKUP(A652,Setting!$E$39:$G$355,3,FALSE),""),""))</f>
        <v/>
      </c>
      <c r="M652" s="46" t="str">
        <f t="shared" si="10"/>
        <v/>
      </c>
    </row>
    <row r="653" spans="5:13" ht="24.95" customHeight="1" x14ac:dyDescent="0.3">
      <c r="E653" s="20" t="str">
        <f>IF(A653="","",COUNTIFS($A$2:A653,A653,$B$2:B653,B653)&amp; IF(B653="National Park Fees", IFERROR(VLOOKUP(A653,Setting!$E$39:$G$355,3,FALSE),""),""))</f>
        <v/>
      </c>
      <c r="M653" s="46" t="str">
        <f t="shared" si="10"/>
        <v/>
      </c>
    </row>
    <row r="654" spans="5:13" ht="24.95" customHeight="1" x14ac:dyDescent="0.3">
      <c r="E654" s="20" t="str">
        <f>IF(A654="","",COUNTIFS($A$2:A654,A654,$B$2:B654,B654)&amp; IF(B654="National Park Fees", IFERROR(VLOOKUP(A654,Setting!$E$39:$G$355,3,FALSE),""),""))</f>
        <v/>
      </c>
      <c r="M654" s="46" t="str">
        <f t="shared" si="10"/>
        <v/>
      </c>
    </row>
    <row r="655" spans="5:13" ht="24.95" customHeight="1" x14ac:dyDescent="0.3">
      <c r="E655" s="20" t="str">
        <f>IF(A655="","",COUNTIFS($A$2:A655,A655,$B$2:B655,B655)&amp; IF(B655="National Park Fees", IFERROR(VLOOKUP(A655,Setting!$E$39:$G$355,3,FALSE),""),""))</f>
        <v/>
      </c>
      <c r="M655" s="46" t="str">
        <f t="shared" ref="M655:M718" si="11">IF(AND($F655="",$G655="",$A655&lt;&gt;""),"Mistake","")</f>
        <v/>
      </c>
    </row>
    <row r="656" spans="5:13" ht="24.95" customHeight="1" x14ac:dyDescent="0.3">
      <c r="E656" s="20" t="str">
        <f>IF(A656="","",COUNTIFS($A$2:A656,A656,$B$2:B656,B656)&amp; IF(B656="National Park Fees", IFERROR(VLOOKUP(A656,Setting!$E$39:$G$355,3,FALSE),""),""))</f>
        <v/>
      </c>
      <c r="M656" s="46" t="str">
        <f t="shared" si="11"/>
        <v/>
      </c>
    </row>
    <row r="657" spans="5:13" ht="24.95" customHeight="1" x14ac:dyDescent="0.3">
      <c r="E657" s="20" t="str">
        <f>IF(A657="","",COUNTIFS($A$2:A657,A657,$B$2:B657,B657)&amp; IF(B657="National Park Fees", IFERROR(VLOOKUP(A657,Setting!$E$39:$G$355,3,FALSE),""),""))</f>
        <v/>
      </c>
      <c r="M657" s="46" t="str">
        <f t="shared" si="11"/>
        <v/>
      </c>
    </row>
    <row r="658" spans="5:13" ht="24.95" customHeight="1" x14ac:dyDescent="0.3">
      <c r="E658" s="20" t="str">
        <f>IF(A658="","",COUNTIFS($A$2:A658,A658,$B$2:B658,B658)&amp; IF(B658="National Park Fees", IFERROR(VLOOKUP(A658,Setting!$E$39:$G$355,3,FALSE),""),""))</f>
        <v/>
      </c>
      <c r="M658" s="46" t="str">
        <f t="shared" si="11"/>
        <v/>
      </c>
    </row>
    <row r="659" spans="5:13" ht="24.95" customHeight="1" x14ac:dyDescent="0.3">
      <c r="E659" s="20" t="str">
        <f>IF(A659="","",COUNTIFS($A$2:A659,A659,$B$2:B659,B659)&amp; IF(B659="National Park Fees", IFERROR(VLOOKUP(A659,Setting!$E$39:$G$355,3,FALSE),""),""))</f>
        <v/>
      </c>
      <c r="M659" s="46" t="str">
        <f t="shared" si="11"/>
        <v/>
      </c>
    </row>
    <row r="660" spans="5:13" ht="24.95" customHeight="1" x14ac:dyDescent="0.3">
      <c r="E660" s="20" t="str">
        <f>IF(A660="","",COUNTIFS($A$2:A660,A660,$B$2:B660,B660)&amp; IF(B660="National Park Fees", IFERROR(VLOOKUP(A660,Setting!$E$39:$G$355,3,FALSE),""),""))</f>
        <v/>
      </c>
      <c r="M660" s="46" t="str">
        <f t="shared" si="11"/>
        <v/>
      </c>
    </row>
    <row r="661" spans="5:13" ht="24.95" customHeight="1" x14ac:dyDescent="0.3">
      <c r="E661" s="20" t="str">
        <f>IF(A661="","",COUNTIFS($A$2:A661,A661,$B$2:B661,B661)&amp; IF(B661="National Park Fees", IFERROR(VLOOKUP(A661,Setting!$E$39:$G$355,3,FALSE),""),""))</f>
        <v/>
      </c>
      <c r="M661" s="46" t="str">
        <f t="shared" si="11"/>
        <v/>
      </c>
    </row>
    <row r="662" spans="5:13" ht="24.95" customHeight="1" x14ac:dyDescent="0.3">
      <c r="E662" s="20" t="str">
        <f>IF(A662="","",COUNTIFS($A$2:A662,A662,$B$2:B662,B662)&amp; IF(B662="National Park Fees", IFERROR(VLOOKUP(A662,Setting!$E$39:$G$355,3,FALSE),""),""))</f>
        <v/>
      </c>
      <c r="M662" s="46" t="str">
        <f t="shared" si="11"/>
        <v/>
      </c>
    </row>
    <row r="663" spans="5:13" ht="24.95" customHeight="1" x14ac:dyDescent="0.3">
      <c r="E663" s="20" t="str">
        <f>IF(A663="","",COUNTIFS($A$2:A663,A663,$B$2:B663,B663)&amp; IF(B663="National Park Fees", IFERROR(VLOOKUP(A663,Setting!$E$39:$G$355,3,FALSE),""),""))</f>
        <v/>
      </c>
      <c r="M663" s="46" t="str">
        <f t="shared" si="11"/>
        <v/>
      </c>
    </row>
    <row r="664" spans="5:13" ht="24.95" customHeight="1" x14ac:dyDescent="0.3">
      <c r="E664" s="20" t="str">
        <f>IF(A664="","",COUNTIFS($A$2:A664,A664,$B$2:B664,B664)&amp; IF(B664="National Park Fees", IFERROR(VLOOKUP(A664,Setting!$E$39:$G$355,3,FALSE),""),""))</f>
        <v/>
      </c>
      <c r="M664" s="46" t="str">
        <f t="shared" si="11"/>
        <v/>
      </c>
    </row>
    <row r="665" spans="5:13" ht="24.95" customHeight="1" x14ac:dyDescent="0.3">
      <c r="E665" s="20" t="str">
        <f>IF(A665="","",COUNTIFS($A$2:A665,A665,$B$2:B665,B665)&amp; IF(B665="National Park Fees", IFERROR(VLOOKUP(A665,Setting!$E$39:$G$355,3,FALSE),""),""))</f>
        <v/>
      </c>
      <c r="M665" s="46" t="str">
        <f t="shared" si="11"/>
        <v/>
      </c>
    </row>
    <row r="666" spans="5:13" ht="24.95" customHeight="1" x14ac:dyDescent="0.3">
      <c r="E666" s="20" t="str">
        <f>IF(A666="","",COUNTIFS($A$2:A666,A666,$B$2:B666,B666)&amp; IF(B666="National Park Fees", IFERROR(VLOOKUP(A666,Setting!$E$39:$G$355,3,FALSE),""),""))</f>
        <v/>
      </c>
      <c r="M666" s="46" t="str">
        <f t="shared" si="11"/>
        <v/>
      </c>
    </row>
    <row r="667" spans="5:13" ht="24.95" customHeight="1" x14ac:dyDescent="0.3">
      <c r="E667" s="20" t="str">
        <f>IF(A667="","",COUNTIFS($A$2:A667,A667,$B$2:B667,B667)&amp; IF(B667="National Park Fees", IFERROR(VLOOKUP(A667,Setting!$E$39:$G$355,3,FALSE),""),""))</f>
        <v/>
      </c>
      <c r="M667" s="46" t="str">
        <f t="shared" si="11"/>
        <v/>
      </c>
    </row>
    <row r="668" spans="5:13" ht="24.95" customHeight="1" x14ac:dyDescent="0.3">
      <c r="E668" s="20" t="str">
        <f>IF(A668="","",COUNTIFS($A$2:A668,A668,$B$2:B668,B668)&amp; IF(B668="National Park Fees", IFERROR(VLOOKUP(A668,Setting!$E$39:$G$355,3,FALSE),""),""))</f>
        <v/>
      </c>
      <c r="M668" s="46" t="str">
        <f t="shared" si="11"/>
        <v/>
      </c>
    </row>
    <row r="669" spans="5:13" ht="24.95" customHeight="1" x14ac:dyDescent="0.3">
      <c r="E669" s="20" t="str">
        <f>IF(A669="","",COUNTIFS($A$2:A669,A669,$B$2:B669,B669)&amp; IF(B669="National Park Fees", IFERROR(VLOOKUP(A669,Setting!$E$39:$G$355,3,FALSE),""),""))</f>
        <v/>
      </c>
      <c r="M669" s="46" t="str">
        <f t="shared" si="11"/>
        <v/>
      </c>
    </row>
    <row r="670" spans="5:13" ht="24.95" customHeight="1" x14ac:dyDescent="0.3">
      <c r="E670" s="20" t="str">
        <f>IF(A670="","",COUNTIFS($A$2:A670,A670,$B$2:B670,B670)&amp; IF(B670="National Park Fees", IFERROR(VLOOKUP(A670,Setting!$E$39:$G$355,3,FALSE),""),""))</f>
        <v/>
      </c>
      <c r="M670" s="46" t="str">
        <f t="shared" si="11"/>
        <v/>
      </c>
    </row>
    <row r="671" spans="5:13" ht="24.95" customHeight="1" x14ac:dyDescent="0.3">
      <c r="E671" s="20" t="str">
        <f>IF(A671="","",COUNTIFS($A$2:A671,A671,$B$2:B671,B671)&amp; IF(B671="National Park Fees", IFERROR(VLOOKUP(A671,Setting!$E$39:$G$355,3,FALSE),""),""))</f>
        <v/>
      </c>
      <c r="M671" s="46" t="str">
        <f t="shared" si="11"/>
        <v/>
      </c>
    </row>
    <row r="672" spans="5:13" ht="24.95" customHeight="1" x14ac:dyDescent="0.3">
      <c r="E672" s="20" t="str">
        <f>IF(A672="","",COUNTIFS($A$2:A672,A672,$B$2:B672,B672)&amp; IF(B672="National Park Fees", IFERROR(VLOOKUP(A672,Setting!$E$39:$G$355,3,FALSE),""),""))</f>
        <v/>
      </c>
      <c r="M672" s="46" t="str">
        <f t="shared" si="11"/>
        <v/>
      </c>
    </row>
    <row r="673" spans="5:13" ht="24.95" customHeight="1" x14ac:dyDescent="0.3">
      <c r="E673" s="20" t="str">
        <f>IF(A673="","",COUNTIFS($A$2:A673,A673,$B$2:B673,B673)&amp; IF(B673="National Park Fees", IFERROR(VLOOKUP(A673,Setting!$E$39:$G$355,3,FALSE),""),""))</f>
        <v/>
      </c>
      <c r="M673" s="46" t="str">
        <f t="shared" si="11"/>
        <v/>
      </c>
    </row>
    <row r="674" spans="5:13" ht="24.95" customHeight="1" x14ac:dyDescent="0.3">
      <c r="E674" s="20" t="str">
        <f>IF(A674="","",COUNTIFS($A$2:A674,A674,$B$2:B674,B674)&amp; IF(B674="National Park Fees", IFERROR(VLOOKUP(A674,Setting!$E$39:$G$355,3,FALSE),""),""))</f>
        <v/>
      </c>
      <c r="M674" s="46" t="str">
        <f t="shared" si="11"/>
        <v/>
      </c>
    </row>
    <row r="675" spans="5:13" ht="24.95" customHeight="1" x14ac:dyDescent="0.3">
      <c r="E675" s="20" t="str">
        <f>IF(A675="","",COUNTIFS($A$2:A675,A675,$B$2:B675,B675)&amp; IF(B675="National Park Fees", IFERROR(VLOOKUP(A675,Setting!$E$39:$G$355,3,FALSE),""),""))</f>
        <v/>
      </c>
      <c r="M675" s="46" t="str">
        <f t="shared" si="11"/>
        <v/>
      </c>
    </row>
    <row r="676" spans="5:13" ht="24.95" customHeight="1" x14ac:dyDescent="0.3">
      <c r="E676" s="20" t="str">
        <f>IF(A676="","",COUNTIFS($A$2:A676,A676,$B$2:B676,B676)&amp; IF(B676="National Park Fees", IFERROR(VLOOKUP(A676,Setting!$E$39:$G$355,3,FALSE),""),""))</f>
        <v/>
      </c>
      <c r="M676" s="46" t="str">
        <f t="shared" si="11"/>
        <v/>
      </c>
    </row>
    <row r="677" spans="5:13" ht="24.95" customHeight="1" x14ac:dyDescent="0.3">
      <c r="E677" s="20" t="str">
        <f>IF(A677="","",COUNTIFS($A$2:A677,A677,$B$2:B677,B677)&amp; IF(B677="National Park Fees", IFERROR(VLOOKUP(A677,Setting!$E$39:$G$355,3,FALSE),""),""))</f>
        <v/>
      </c>
      <c r="M677" s="46" t="str">
        <f t="shared" si="11"/>
        <v/>
      </c>
    </row>
    <row r="678" spans="5:13" ht="24.95" customHeight="1" x14ac:dyDescent="0.3">
      <c r="E678" s="20" t="str">
        <f>IF(A678="","",COUNTIFS($A$2:A678,A678,$B$2:B678,B678)&amp; IF(B678="National Park Fees", IFERROR(VLOOKUP(A678,Setting!$E$39:$G$355,3,FALSE),""),""))</f>
        <v/>
      </c>
      <c r="M678" s="46" t="str">
        <f t="shared" si="11"/>
        <v/>
      </c>
    </row>
    <row r="679" spans="5:13" ht="24.95" customHeight="1" x14ac:dyDescent="0.3">
      <c r="E679" s="20" t="str">
        <f>IF(A679="","",COUNTIFS($A$2:A679,A679,$B$2:B679,B679)&amp; IF(B679="National Park Fees", IFERROR(VLOOKUP(A679,Setting!$E$39:$G$355,3,FALSE),""),""))</f>
        <v/>
      </c>
      <c r="M679" s="46" t="str">
        <f t="shared" si="11"/>
        <v/>
      </c>
    </row>
    <row r="680" spans="5:13" ht="24.95" customHeight="1" x14ac:dyDescent="0.3">
      <c r="E680" s="20" t="str">
        <f>IF(A680="","",COUNTIFS($A$2:A680,A680,$B$2:B680,B680)&amp; IF(B680="National Park Fees", IFERROR(VLOOKUP(A680,Setting!$E$39:$G$355,3,FALSE),""),""))</f>
        <v/>
      </c>
      <c r="M680" s="46" t="str">
        <f t="shared" si="11"/>
        <v/>
      </c>
    </row>
    <row r="681" spans="5:13" ht="24.95" customHeight="1" x14ac:dyDescent="0.3">
      <c r="E681" s="20" t="str">
        <f>IF(A681="","",COUNTIFS($A$2:A681,A681,$B$2:B681,B681)&amp; IF(B681="National Park Fees", IFERROR(VLOOKUP(A681,Setting!$E$39:$G$355,3,FALSE),""),""))</f>
        <v/>
      </c>
      <c r="M681" s="46" t="str">
        <f t="shared" si="11"/>
        <v/>
      </c>
    </row>
    <row r="682" spans="5:13" ht="24.95" customHeight="1" x14ac:dyDescent="0.3">
      <c r="E682" s="20" t="str">
        <f>IF(A682="","",COUNTIFS($A$2:A682,A682,$B$2:B682,B682)&amp; IF(B682="National Park Fees", IFERROR(VLOOKUP(A682,Setting!$E$39:$G$355,3,FALSE),""),""))</f>
        <v/>
      </c>
      <c r="M682" s="46" t="str">
        <f t="shared" si="11"/>
        <v/>
      </c>
    </row>
    <row r="683" spans="5:13" ht="24.95" customHeight="1" x14ac:dyDescent="0.3">
      <c r="E683" s="20" t="str">
        <f>IF(A683="","",COUNTIFS($A$2:A683,A683,$B$2:B683,B683)&amp; IF(B683="National Park Fees", IFERROR(VLOOKUP(A683,Setting!$E$39:$G$355,3,FALSE),""),""))</f>
        <v/>
      </c>
      <c r="M683" s="46" t="str">
        <f t="shared" si="11"/>
        <v/>
      </c>
    </row>
    <row r="684" spans="5:13" ht="24.95" customHeight="1" x14ac:dyDescent="0.3">
      <c r="E684" s="20" t="str">
        <f>IF(A684="","",COUNTIFS($A$2:A684,A684,$B$2:B684,B684)&amp; IF(B684="National Park Fees", IFERROR(VLOOKUP(A684,Setting!$E$39:$G$355,3,FALSE),""),""))</f>
        <v/>
      </c>
      <c r="M684" s="46" t="str">
        <f t="shared" si="11"/>
        <v/>
      </c>
    </row>
    <row r="685" spans="5:13" ht="24.95" customHeight="1" x14ac:dyDescent="0.3">
      <c r="E685" s="20" t="str">
        <f>IF(A685="","",COUNTIFS($A$2:A685,A685,$B$2:B685,B685)&amp; IF(B685="National Park Fees", IFERROR(VLOOKUP(A685,Setting!$E$39:$G$355,3,FALSE),""),""))</f>
        <v/>
      </c>
      <c r="M685" s="46" t="str">
        <f t="shared" si="11"/>
        <v/>
      </c>
    </row>
    <row r="686" spans="5:13" ht="24.95" customHeight="1" x14ac:dyDescent="0.3">
      <c r="E686" s="20" t="str">
        <f>IF(A686="","",COUNTIFS($A$2:A686,A686,$B$2:B686,B686)&amp; IF(B686="National Park Fees", IFERROR(VLOOKUP(A686,Setting!$E$39:$G$355,3,FALSE),""),""))</f>
        <v/>
      </c>
      <c r="M686" s="46" t="str">
        <f t="shared" si="11"/>
        <v/>
      </c>
    </row>
    <row r="687" spans="5:13" ht="24.95" customHeight="1" x14ac:dyDescent="0.3">
      <c r="E687" s="20" t="str">
        <f>IF(A687="","",COUNTIFS($A$2:A687,A687,$B$2:B687,B687)&amp; IF(B687="National Park Fees", IFERROR(VLOOKUP(A687,Setting!$E$39:$G$355,3,FALSE),""),""))</f>
        <v/>
      </c>
      <c r="M687" s="46" t="str">
        <f t="shared" si="11"/>
        <v/>
      </c>
    </row>
    <row r="688" spans="5:13" ht="24.95" customHeight="1" x14ac:dyDescent="0.3">
      <c r="E688" s="20" t="str">
        <f>IF(A688="","",COUNTIFS($A$2:A688,A688,$B$2:B688,B688)&amp; IF(B688="National Park Fees", IFERROR(VLOOKUP(A688,Setting!$E$39:$G$355,3,FALSE),""),""))</f>
        <v/>
      </c>
      <c r="M688" s="46" t="str">
        <f t="shared" si="11"/>
        <v/>
      </c>
    </row>
    <row r="689" spans="5:13" ht="24.95" customHeight="1" x14ac:dyDescent="0.3">
      <c r="E689" s="20" t="str">
        <f>IF(A689="","",COUNTIFS($A$2:A689,A689,$B$2:B689,B689)&amp; IF(B689="National Park Fees", IFERROR(VLOOKUP(A689,Setting!$E$39:$G$355,3,FALSE),""),""))</f>
        <v/>
      </c>
      <c r="M689" s="46" t="str">
        <f t="shared" si="11"/>
        <v/>
      </c>
    </row>
    <row r="690" spans="5:13" ht="24.95" customHeight="1" x14ac:dyDescent="0.3">
      <c r="E690" s="20" t="str">
        <f>IF(A690="","",COUNTIFS($A$2:A690,A690,$B$2:B690,B690)&amp; IF(B690="National Park Fees", IFERROR(VLOOKUP(A690,Setting!$E$39:$G$355,3,FALSE),""),""))</f>
        <v/>
      </c>
      <c r="M690" s="46" t="str">
        <f t="shared" si="11"/>
        <v/>
      </c>
    </row>
    <row r="691" spans="5:13" ht="24.95" customHeight="1" x14ac:dyDescent="0.3">
      <c r="E691" s="20" t="str">
        <f>IF(A691="","",COUNTIFS($A$2:A691,A691,$B$2:B691,B691)&amp; IF(B691="National Park Fees", IFERROR(VLOOKUP(A691,Setting!$E$39:$G$355,3,FALSE),""),""))</f>
        <v/>
      </c>
      <c r="M691" s="46" t="str">
        <f t="shared" si="11"/>
        <v/>
      </c>
    </row>
    <row r="692" spans="5:13" ht="24.95" customHeight="1" x14ac:dyDescent="0.3">
      <c r="E692" s="20" t="str">
        <f>IF(A692="","",COUNTIFS($A$2:A692,A692,$B$2:B692,B692)&amp; IF(B692="National Park Fees", IFERROR(VLOOKUP(A692,Setting!$E$39:$G$355,3,FALSE),""),""))</f>
        <v/>
      </c>
      <c r="M692" s="46" t="str">
        <f t="shared" si="11"/>
        <v/>
      </c>
    </row>
    <row r="693" spans="5:13" ht="24.95" customHeight="1" x14ac:dyDescent="0.3">
      <c r="E693" s="20" t="str">
        <f>IF(A693="","",COUNTIFS($A$2:A693,A693,$B$2:B693,B693)&amp; IF(B693="National Park Fees", IFERROR(VLOOKUP(A693,Setting!$E$39:$G$355,3,FALSE),""),""))</f>
        <v/>
      </c>
      <c r="M693" s="46" t="str">
        <f t="shared" si="11"/>
        <v/>
      </c>
    </row>
    <row r="694" spans="5:13" ht="24.95" customHeight="1" x14ac:dyDescent="0.3">
      <c r="E694" s="20" t="str">
        <f>IF(A694="","",COUNTIFS($A$2:A694,A694,$B$2:B694,B694)&amp; IF(B694="National Park Fees", IFERROR(VLOOKUP(A694,Setting!$E$39:$G$355,3,FALSE),""),""))</f>
        <v/>
      </c>
      <c r="M694" s="46" t="str">
        <f t="shared" si="11"/>
        <v/>
      </c>
    </row>
    <row r="695" spans="5:13" ht="24.95" customHeight="1" x14ac:dyDescent="0.3">
      <c r="E695" s="20" t="str">
        <f>IF(A695="","",COUNTIFS($A$2:A695,A695,$B$2:B695,B695)&amp; IF(B695="National Park Fees", IFERROR(VLOOKUP(A695,Setting!$E$39:$G$355,3,FALSE),""),""))</f>
        <v/>
      </c>
      <c r="M695" s="46" t="str">
        <f t="shared" si="11"/>
        <v/>
      </c>
    </row>
    <row r="696" spans="5:13" ht="24.95" customHeight="1" x14ac:dyDescent="0.3">
      <c r="E696" s="20" t="str">
        <f>IF(A696="","",COUNTIFS($A$2:A696,A696,$B$2:B696,B696)&amp; IF(B696="National Park Fees", IFERROR(VLOOKUP(A696,Setting!$E$39:$G$355,3,FALSE),""),""))</f>
        <v/>
      </c>
      <c r="M696" s="46" t="str">
        <f t="shared" si="11"/>
        <v/>
      </c>
    </row>
    <row r="697" spans="5:13" ht="24.95" customHeight="1" x14ac:dyDescent="0.3">
      <c r="E697" s="20" t="str">
        <f>IF(A697="","",COUNTIFS($A$2:A697,A697,$B$2:B697,B697)&amp; IF(B697="National Park Fees", IFERROR(VLOOKUP(A697,Setting!$E$39:$G$355,3,FALSE),""),""))</f>
        <v/>
      </c>
      <c r="M697" s="46" t="str">
        <f t="shared" si="11"/>
        <v/>
      </c>
    </row>
    <row r="698" spans="5:13" ht="24.95" customHeight="1" x14ac:dyDescent="0.3">
      <c r="E698" s="20" t="str">
        <f>IF(A698="","",COUNTIFS($A$2:A698,A698,$B$2:B698,B698)&amp; IF(B698="National Park Fees", IFERROR(VLOOKUP(A698,Setting!$E$39:$G$355,3,FALSE),""),""))</f>
        <v/>
      </c>
      <c r="M698" s="46" t="str">
        <f t="shared" si="11"/>
        <v/>
      </c>
    </row>
    <row r="699" spans="5:13" ht="24.95" customHeight="1" x14ac:dyDescent="0.3">
      <c r="E699" s="20" t="str">
        <f>IF(A699="","",COUNTIFS($A$2:A699,A699,$B$2:B699,B699)&amp; IF(B699="National Park Fees", IFERROR(VLOOKUP(A699,Setting!$E$39:$G$355,3,FALSE),""),""))</f>
        <v/>
      </c>
      <c r="M699" s="46" t="str">
        <f t="shared" si="11"/>
        <v/>
      </c>
    </row>
    <row r="700" spans="5:13" ht="24.95" customHeight="1" x14ac:dyDescent="0.3">
      <c r="E700" s="20" t="str">
        <f>IF(A700="","",COUNTIFS($A$2:A700,A700,$B$2:B700,B700)&amp; IF(B700="National Park Fees", IFERROR(VLOOKUP(A700,Setting!$E$39:$G$355,3,FALSE),""),""))</f>
        <v/>
      </c>
      <c r="M700" s="46" t="str">
        <f t="shared" si="11"/>
        <v/>
      </c>
    </row>
    <row r="701" spans="5:13" ht="24.95" customHeight="1" x14ac:dyDescent="0.3">
      <c r="E701" s="20" t="str">
        <f>IF(A701="","",COUNTIFS($A$2:A701,A701,$B$2:B701,B701)&amp; IF(B701="National Park Fees", IFERROR(VLOOKUP(A701,Setting!$E$39:$G$355,3,FALSE),""),""))</f>
        <v/>
      </c>
      <c r="M701" s="46" t="str">
        <f t="shared" si="11"/>
        <v/>
      </c>
    </row>
    <row r="702" spans="5:13" ht="24.95" customHeight="1" x14ac:dyDescent="0.3">
      <c r="E702" s="20" t="str">
        <f>IF(A702="","",COUNTIFS($A$2:A702,A702,$B$2:B702,B702)&amp; IF(B702="National Park Fees", IFERROR(VLOOKUP(A702,Setting!$E$39:$G$355,3,FALSE),""),""))</f>
        <v/>
      </c>
      <c r="M702" s="46" t="str">
        <f t="shared" si="11"/>
        <v/>
      </c>
    </row>
    <row r="703" spans="5:13" ht="24.95" customHeight="1" x14ac:dyDescent="0.3">
      <c r="E703" s="20" t="str">
        <f>IF(A703="","",COUNTIFS($A$2:A703,A703,$B$2:B703,B703)&amp; IF(B703="National Park Fees", IFERROR(VLOOKUP(A703,Setting!$E$39:$G$355,3,FALSE),""),""))</f>
        <v/>
      </c>
      <c r="M703" s="46" t="str">
        <f t="shared" si="11"/>
        <v/>
      </c>
    </row>
    <row r="704" spans="5:13" ht="24.95" customHeight="1" x14ac:dyDescent="0.3">
      <c r="E704" s="20" t="str">
        <f>IF(A704="","",COUNTIFS($A$2:A704,A704,$B$2:B704,B704)&amp; IF(B704="National Park Fees", IFERROR(VLOOKUP(A704,Setting!$E$39:$G$355,3,FALSE),""),""))</f>
        <v/>
      </c>
      <c r="M704" s="46" t="str">
        <f t="shared" si="11"/>
        <v/>
      </c>
    </row>
    <row r="705" spans="3:13" ht="24.95" customHeight="1" x14ac:dyDescent="0.3">
      <c r="E705" s="20" t="str">
        <f>IF(A705="","",COUNTIFS($A$2:A705,A705,$B$2:B705,B705)&amp; IF(B705="National Park Fees", IFERROR(VLOOKUP(A705,Setting!$E$39:$G$355,3,FALSE),""),""))</f>
        <v/>
      </c>
      <c r="M705" s="46" t="str">
        <f t="shared" si="11"/>
        <v/>
      </c>
    </row>
    <row r="706" spans="3:13" ht="24.95" customHeight="1" x14ac:dyDescent="0.3">
      <c r="E706" s="20" t="str">
        <f>IF(A706="","",COUNTIFS($A$2:A706,A706,$B$2:B706,B706)&amp; IF(B706="National Park Fees", IFERROR(VLOOKUP(A706,Setting!$E$39:$G$355,3,FALSE),""),""))</f>
        <v/>
      </c>
      <c r="M706" s="46" t="str">
        <f t="shared" si="11"/>
        <v/>
      </c>
    </row>
    <row r="707" spans="3:13" ht="24.95" customHeight="1" x14ac:dyDescent="0.3">
      <c r="E707" s="20" t="str">
        <f>IF(A707="","",COUNTIFS($A$2:A707,A707,$B$2:B707,B707)&amp; IF(B707="National Park Fees", IFERROR(VLOOKUP(A707,Setting!$E$39:$G$355,3,FALSE),""),""))</f>
        <v/>
      </c>
      <c r="M707" s="46" t="str">
        <f t="shared" si="11"/>
        <v/>
      </c>
    </row>
    <row r="708" spans="3:13" ht="24.95" customHeight="1" x14ac:dyDescent="0.3">
      <c r="E708" s="20" t="str">
        <f>IF(A708="","",COUNTIFS($A$2:A708,A708,$B$2:B708,B708)&amp; IF(B708="National Park Fees", IFERROR(VLOOKUP(A708,Setting!$E$39:$G$355,3,FALSE),""),""))</f>
        <v/>
      </c>
      <c r="M708" s="46" t="str">
        <f t="shared" si="11"/>
        <v/>
      </c>
    </row>
    <row r="709" spans="3:13" ht="24.95" customHeight="1" x14ac:dyDescent="0.3">
      <c r="E709" s="20" t="str">
        <f>IF(A709="","",COUNTIFS($A$2:A709,A709,$B$2:B709,B709)&amp; IF(B709="National Park Fees", IFERROR(VLOOKUP(A709,Setting!$E$39:$G$355,3,FALSE),""),""))</f>
        <v/>
      </c>
      <c r="M709" s="46" t="str">
        <f t="shared" si="11"/>
        <v/>
      </c>
    </row>
    <row r="710" spans="3:13" ht="24.95" customHeight="1" x14ac:dyDescent="0.3">
      <c r="E710" s="20" t="str">
        <f>IF(A710="","",COUNTIFS($A$2:A710,A710,$B$2:B710,B710)&amp; IF(B710="National Park Fees", IFERROR(VLOOKUP(A710,Setting!$E$39:$G$355,3,FALSE),""),""))</f>
        <v/>
      </c>
      <c r="M710" s="46" t="str">
        <f t="shared" si="11"/>
        <v/>
      </c>
    </row>
    <row r="711" spans="3:13" ht="24.95" customHeight="1" x14ac:dyDescent="0.3">
      <c r="C711" s="16"/>
      <c r="D711" s="16"/>
      <c r="E711" s="20" t="str">
        <f>IF(A711="","",COUNTIFS($A$2:A711,A711,$B$2:B711,B711)&amp; IF(B711="National Park Fees", IFERROR(VLOOKUP(A711,Setting!$E$39:$G$355,3,FALSE),""),""))</f>
        <v/>
      </c>
      <c r="M711" s="46" t="str">
        <f t="shared" si="11"/>
        <v/>
      </c>
    </row>
    <row r="712" spans="3:13" ht="24.95" customHeight="1" x14ac:dyDescent="0.3">
      <c r="E712" s="20" t="str">
        <f>IF(A712="","",COUNTIFS($A$2:A712,A712,$B$2:B712,B712)&amp; IF(B712="National Park Fees", IFERROR(VLOOKUP(A712,Setting!$E$39:$G$355,3,FALSE),""),""))</f>
        <v/>
      </c>
      <c r="M712" s="46" t="str">
        <f t="shared" si="11"/>
        <v/>
      </c>
    </row>
    <row r="713" spans="3:13" ht="24.95" customHeight="1" x14ac:dyDescent="0.3">
      <c r="E713" s="20" t="str">
        <f>IF(A713="","",COUNTIFS($A$2:A713,A713,$B$2:B713,B713)&amp; IF(B713="National Park Fees", IFERROR(VLOOKUP(A713,Setting!$E$39:$G$355,3,FALSE),""),""))</f>
        <v/>
      </c>
      <c r="M713" s="46" t="str">
        <f t="shared" si="11"/>
        <v/>
      </c>
    </row>
    <row r="714" spans="3:13" ht="24.95" customHeight="1" x14ac:dyDescent="0.3">
      <c r="E714" s="20" t="str">
        <f>IF(A714="","",COUNTIFS($A$2:A714,A714,$B$2:B714,B714)&amp; IF(B714="National Park Fees", IFERROR(VLOOKUP(A714,Setting!$E$39:$G$355,3,FALSE),""),""))</f>
        <v/>
      </c>
      <c r="M714" s="46" t="str">
        <f t="shared" si="11"/>
        <v/>
      </c>
    </row>
    <row r="715" spans="3:13" ht="24.95" customHeight="1" x14ac:dyDescent="0.3">
      <c r="E715" s="20" t="str">
        <f>IF(A715="","",COUNTIFS($A$2:A715,A715,$B$2:B715,B715)&amp; IF(B715="National Park Fees", IFERROR(VLOOKUP(A715,Setting!$E$39:$G$355,3,FALSE),""),""))</f>
        <v/>
      </c>
      <c r="M715" s="46" t="str">
        <f t="shared" si="11"/>
        <v/>
      </c>
    </row>
    <row r="716" spans="3:13" ht="24.95" customHeight="1" x14ac:dyDescent="0.3">
      <c r="E716" s="20" t="str">
        <f>IF(A716="","",COUNTIFS($A$2:A716,A716,$B$2:B716,B716)&amp; IF(B716="National Park Fees", IFERROR(VLOOKUP(A716,Setting!$E$39:$G$355,3,FALSE),""),""))</f>
        <v/>
      </c>
      <c r="M716" s="46" t="str">
        <f t="shared" si="11"/>
        <v/>
      </c>
    </row>
    <row r="717" spans="3:13" ht="24.95" customHeight="1" x14ac:dyDescent="0.3">
      <c r="E717" s="20" t="str">
        <f>IF(A717="","",COUNTIFS($A$2:A717,A717,$B$2:B717,B717)&amp; IF(B717="National Park Fees", IFERROR(VLOOKUP(A717,Setting!$E$39:$G$355,3,FALSE),""),""))</f>
        <v/>
      </c>
      <c r="M717" s="46" t="str">
        <f t="shared" si="11"/>
        <v/>
      </c>
    </row>
    <row r="718" spans="3:13" ht="24.95" customHeight="1" x14ac:dyDescent="0.3">
      <c r="E718" s="20" t="str">
        <f>IF(A718="","",COUNTIFS($A$2:A718,A718,$B$2:B718,B718)&amp; IF(B718="National Park Fees", IFERROR(VLOOKUP(A718,Setting!$E$39:$G$355,3,FALSE),""),""))</f>
        <v/>
      </c>
      <c r="M718" s="46" t="str">
        <f t="shared" si="11"/>
        <v/>
      </c>
    </row>
    <row r="719" spans="3:13" ht="24.95" customHeight="1" x14ac:dyDescent="0.3">
      <c r="E719" s="20" t="str">
        <f>IF(A719="","",COUNTIFS($A$2:A719,A719,$B$2:B719,B719)&amp; IF(B719="National Park Fees", IFERROR(VLOOKUP(A719,Setting!$E$39:$G$355,3,FALSE),""),""))</f>
        <v/>
      </c>
      <c r="M719" s="46" t="str">
        <f t="shared" ref="M719:M782" si="12">IF(AND($F719="",$G719="",$A719&lt;&gt;""),"Mistake","")</f>
        <v/>
      </c>
    </row>
    <row r="720" spans="3:13" ht="24.95" customHeight="1" x14ac:dyDescent="0.3">
      <c r="E720" s="20" t="str">
        <f>IF(A720="","",COUNTIFS($A$2:A720,A720,$B$2:B720,B720)&amp; IF(B720="National Park Fees", IFERROR(VLOOKUP(A720,Setting!$E$39:$G$355,3,FALSE),""),""))</f>
        <v/>
      </c>
      <c r="M720" s="46" t="str">
        <f t="shared" si="12"/>
        <v/>
      </c>
    </row>
    <row r="721" spans="5:13" ht="24.95" customHeight="1" x14ac:dyDescent="0.3">
      <c r="E721" s="20" t="str">
        <f>IF(A721="","",COUNTIFS($A$2:A721,A721,$B$2:B721,B721)&amp; IF(B721="National Park Fees", IFERROR(VLOOKUP(A721,Setting!$E$39:$G$355,3,FALSE),""),""))</f>
        <v/>
      </c>
      <c r="M721" s="46" t="str">
        <f t="shared" si="12"/>
        <v/>
      </c>
    </row>
    <row r="722" spans="5:13" ht="24.95" customHeight="1" x14ac:dyDescent="0.3">
      <c r="E722" s="20" t="str">
        <f>IF(A722="","",COUNTIFS($A$2:A722,A722,$B$2:B722,B722)&amp; IF(B722="National Park Fees", IFERROR(VLOOKUP(A722,Setting!$E$39:$G$355,3,FALSE),""),""))</f>
        <v/>
      </c>
      <c r="M722" s="46" t="str">
        <f t="shared" si="12"/>
        <v/>
      </c>
    </row>
    <row r="723" spans="5:13" ht="24.95" customHeight="1" x14ac:dyDescent="0.3">
      <c r="E723" s="20" t="str">
        <f>IF(A723="","",COUNTIFS($A$2:A723,A723,$B$2:B723,B723)&amp; IF(B723="National Park Fees", IFERROR(VLOOKUP(A723,Setting!$E$39:$G$355,3,FALSE),""),""))</f>
        <v/>
      </c>
      <c r="M723" s="46" t="str">
        <f t="shared" si="12"/>
        <v/>
      </c>
    </row>
    <row r="724" spans="5:13" ht="24.95" customHeight="1" x14ac:dyDescent="0.3">
      <c r="E724" s="20" t="str">
        <f>IF(A724="","",COUNTIFS($A$2:A724,A724,$B$2:B724,B724)&amp; IF(B724="National Park Fees", IFERROR(VLOOKUP(A724,Setting!$E$39:$G$355,3,FALSE),""),""))</f>
        <v/>
      </c>
      <c r="M724" s="46" t="str">
        <f t="shared" si="12"/>
        <v/>
      </c>
    </row>
    <row r="725" spans="5:13" ht="24.95" customHeight="1" x14ac:dyDescent="0.3">
      <c r="E725" s="20" t="str">
        <f>IF(A725="","",COUNTIFS($A$2:A725,A725,$B$2:B725,B725)&amp; IF(B725="National Park Fees", IFERROR(VLOOKUP(A725,Setting!$E$39:$G$355,3,FALSE),""),""))</f>
        <v/>
      </c>
      <c r="M725" s="46" t="str">
        <f t="shared" si="12"/>
        <v/>
      </c>
    </row>
    <row r="726" spans="5:13" ht="24.95" customHeight="1" x14ac:dyDescent="0.3">
      <c r="E726" s="20" t="str">
        <f>IF(A726="","",COUNTIFS($A$2:A726,A726,$B$2:B726,B726)&amp; IF(B726="National Park Fees", IFERROR(VLOOKUP(A726,Setting!$E$39:$G$355,3,FALSE),""),""))</f>
        <v/>
      </c>
      <c r="M726" s="46" t="str">
        <f t="shared" si="12"/>
        <v/>
      </c>
    </row>
    <row r="727" spans="5:13" ht="24.95" customHeight="1" x14ac:dyDescent="0.3">
      <c r="E727" s="20" t="str">
        <f>IF(A727="","",COUNTIFS($A$2:A727,A727,$B$2:B727,B727)&amp; IF(B727="National Park Fees", IFERROR(VLOOKUP(A727,Setting!$E$39:$G$355,3,FALSE),""),""))</f>
        <v/>
      </c>
      <c r="M727" s="46" t="str">
        <f t="shared" si="12"/>
        <v/>
      </c>
    </row>
    <row r="728" spans="5:13" ht="24.95" customHeight="1" x14ac:dyDescent="0.3">
      <c r="E728" s="20" t="str">
        <f>IF(A728="","",COUNTIFS($A$2:A728,A728,$B$2:B728,B728)&amp; IF(B728="National Park Fees", IFERROR(VLOOKUP(A728,Setting!$E$39:$G$355,3,FALSE),""),""))</f>
        <v/>
      </c>
      <c r="M728" s="46" t="str">
        <f t="shared" si="12"/>
        <v/>
      </c>
    </row>
    <row r="729" spans="5:13" ht="24.95" customHeight="1" x14ac:dyDescent="0.3">
      <c r="E729" s="20" t="str">
        <f>IF(A729="","",COUNTIFS($A$2:A729,A729,$B$2:B729,B729)&amp; IF(B729="National Park Fees", IFERROR(VLOOKUP(A729,Setting!$E$39:$G$355,3,FALSE),""),""))</f>
        <v/>
      </c>
      <c r="M729" s="46" t="str">
        <f t="shared" si="12"/>
        <v/>
      </c>
    </row>
    <row r="730" spans="5:13" ht="24.95" customHeight="1" x14ac:dyDescent="0.3">
      <c r="E730" s="20" t="str">
        <f>IF(A730="","",COUNTIFS($A$2:A730,A730,$B$2:B730,B730)&amp; IF(B730="National Park Fees", IFERROR(VLOOKUP(A730,Setting!$E$39:$G$355,3,FALSE),""),""))</f>
        <v/>
      </c>
      <c r="M730" s="46" t="str">
        <f t="shared" si="12"/>
        <v/>
      </c>
    </row>
    <row r="731" spans="5:13" ht="24.95" customHeight="1" x14ac:dyDescent="0.3">
      <c r="E731" s="20" t="str">
        <f>IF(A731="","",COUNTIFS($A$2:A731,A731,$B$2:B731,B731)&amp; IF(B731="National Park Fees", IFERROR(VLOOKUP(A731,Setting!$E$39:$G$355,3,FALSE),""),""))</f>
        <v/>
      </c>
      <c r="M731" s="46" t="str">
        <f t="shared" si="12"/>
        <v/>
      </c>
    </row>
    <row r="732" spans="5:13" ht="24.95" customHeight="1" x14ac:dyDescent="0.3">
      <c r="E732" s="20" t="str">
        <f>IF(A732="","",COUNTIFS($A$2:A732,A732,$B$2:B732,B732)&amp; IF(B732="National Park Fees", IFERROR(VLOOKUP(A732,Setting!$E$39:$G$355,3,FALSE),""),""))</f>
        <v/>
      </c>
      <c r="M732" s="46" t="str">
        <f t="shared" si="12"/>
        <v/>
      </c>
    </row>
    <row r="733" spans="5:13" ht="24.95" customHeight="1" x14ac:dyDescent="0.3">
      <c r="E733" s="20" t="str">
        <f>IF(A733="","",COUNTIFS($A$2:A733,A733,$B$2:B733,B733)&amp; IF(B733="National Park Fees", IFERROR(VLOOKUP(A733,Setting!$E$39:$G$355,3,FALSE),""),""))</f>
        <v/>
      </c>
      <c r="M733" s="46" t="str">
        <f t="shared" si="12"/>
        <v/>
      </c>
    </row>
    <row r="734" spans="5:13" ht="24.95" customHeight="1" x14ac:dyDescent="0.3">
      <c r="E734" s="20" t="str">
        <f>IF(A734="","",COUNTIFS($A$2:A734,A734,$B$2:B734,B734)&amp; IF(B734="National Park Fees", IFERROR(VLOOKUP(A734,Setting!$E$39:$G$355,3,FALSE),""),""))</f>
        <v/>
      </c>
      <c r="M734" s="46" t="str">
        <f t="shared" si="12"/>
        <v/>
      </c>
    </row>
    <row r="735" spans="5:13" ht="24.95" customHeight="1" x14ac:dyDescent="0.3">
      <c r="E735" s="20" t="str">
        <f>IF(A735="","",COUNTIFS($A$2:A735,A735,$B$2:B735,B735)&amp; IF(B735="National Park Fees", IFERROR(VLOOKUP(A735,Setting!$E$39:$G$355,3,FALSE),""),""))</f>
        <v/>
      </c>
      <c r="M735" s="46" t="str">
        <f t="shared" si="12"/>
        <v/>
      </c>
    </row>
    <row r="736" spans="5:13" ht="24.95" customHeight="1" x14ac:dyDescent="0.3">
      <c r="E736" s="20" t="str">
        <f>IF(A736="","",COUNTIFS($A$2:A736,A736,$B$2:B736,B736)&amp; IF(B736="National Park Fees", IFERROR(VLOOKUP(A736,Setting!$E$39:$G$355,3,FALSE),""),""))</f>
        <v/>
      </c>
      <c r="M736" s="46" t="str">
        <f t="shared" si="12"/>
        <v/>
      </c>
    </row>
    <row r="737" spans="5:13" ht="24.95" customHeight="1" x14ac:dyDescent="0.3">
      <c r="E737" s="20" t="str">
        <f>IF(A737="","",COUNTIFS($A$2:A737,A737,$B$2:B737,B737)&amp; IF(B737="National Park Fees", IFERROR(VLOOKUP(A737,Setting!$E$39:$G$355,3,FALSE),""),""))</f>
        <v/>
      </c>
      <c r="M737" s="46" t="str">
        <f t="shared" si="12"/>
        <v/>
      </c>
    </row>
    <row r="738" spans="5:13" ht="24.95" customHeight="1" x14ac:dyDescent="0.3">
      <c r="E738" s="20" t="str">
        <f>IF(A738="","",COUNTIFS($A$2:A738,A738,$B$2:B738,B738)&amp; IF(B738="National Park Fees", IFERROR(VLOOKUP(A738,Setting!$E$39:$G$355,3,FALSE),""),""))</f>
        <v/>
      </c>
      <c r="M738" s="46" t="str">
        <f t="shared" si="12"/>
        <v/>
      </c>
    </row>
    <row r="739" spans="5:13" ht="24.95" customHeight="1" x14ac:dyDescent="0.3">
      <c r="E739" s="20" t="str">
        <f>IF(A739="","",COUNTIFS($A$2:A739,A739,$B$2:B739,B739)&amp; IF(B739="National Park Fees", IFERROR(VLOOKUP(A739,Setting!$E$39:$G$355,3,FALSE),""),""))</f>
        <v/>
      </c>
      <c r="M739" s="46" t="str">
        <f t="shared" si="12"/>
        <v/>
      </c>
    </row>
    <row r="740" spans="5:13" ht="24.95" customHeight="1" x14ac:dyDescent="0.3">
      <c r="E740" s="20" t="str">
        <f>IF(A740="","",COUNTIFS($A$2:A740,A740,$B$2:B740,B740)&amp; IF(B740="National Park Fees", IFERROR(VLOOKUP(A740,Setting!$E$39:$G$355,3,FALSE),""),""))</f>
        <v/>
      </c>
      <c r="M740" s="46" t="str">
        <f t="shared" si="12"/>
        <v/>
      </c>
    </row>
    <row r="741" spans="5:13" ht="24.95" customHeight="1" x14ac:dyDescent="0.3">
      <c r="E741" s="20" t="str">
        <f>IF(A741="","",COUNTIFS($A$2:A741,A741,$B$2:B741,B741)&amp; IF(B741="National Park Fees", IFERROR(VLOOKUP(A741,Setting!$E$39:$G$355,3,FALSE),""),""))</f>
        <v/>
      </c>
      <c r="M741" s="46" t="str">
        <f t="shared" si="12"/>
        <v/>
      </c>
    </row>
    <row r="742" spans="5:13" ht="24.95" customHeight="1" x14ac:dyDescent="0.3">
      <c r="E742" s="20" t="str">
        <f>IF(A742="","",COUNTIFS($A$2:A742,A742,$B$2:B742,B742)&amp; IF(B742="National Park Fees", IFERROR(VLOOKUP(A742,Setting!$E$39:$G$355,3,FALSE),""),""))</f>
        <v/>
      </c>
      <c r="M742" s="46" t="str">
        <f t="shared" si="12"/>
        <v/>
      </c>
    </row>
    <row r="743" spans="5:13" ht="24.95" customHeight="1" x14ac:dyDescent="0.3">
      <c r="E743" s="20" t="str">
        <f>IF(A743="","",COUNTIFS($A$2:A743,A743,$B$2:B743,B743)&amp; IF(B743="National Park Fees", IFERROR(VLOOKUP(A743,Setting!$E$39:$G$355,3,FALSE),""),""))</f>
        <v/>
      </c>
      <c r="M743" s="46" t="str">
        <f t="shared" si="12"/>
        <v/>
      </c>
    </row>
    <row r="744" spans="5:13" ht="24.95" customHeight="1" x14ac:dyDescent="0.3">
      <c r="E744" s="20" t="str">
        <f>IF(A744="","",COUNTIFS($A$2:A744,A744,$B$2:B744,B744)&amp; IF(B744="National Park Fees", IFERROR(VLOOKUP(A744,Setting!$E$39:$G$355,3,FALSE),""),""))</f>
        <v/>
      </c>
      <c r="M744" s="46" t="str">
        <f t="shared" si="12"/>
        <v/>
      </c>
    </row>
    <row r="745" spans="5:13" ht="24.95" customHeight="1" x14ac:dyDescent="0.3">
      <c r="E745" s="20" t="str">
        <f>IF(A745="","",COUNTIFS($A$2:A745,A745,$B$2:B745,B745)&amp; IF(B745="National Park Fees", IFERROR(VLOOKUP(A745,Setting!$E$39:$G$355,3,FALSE),""),""))</f>
        <v/>
      </c>
      <c r="M745" s="46" t="str">
        <f t="shared" si="12"/>
        <v/>
      </c>
    </row>
    <row r="746" spans="5:13" ht="24.95" customHeight="1" x14ac:dyDescent="0.3">
      <c r="E746" s="20" t="str">
        <f>IF(A746="","",COUNTIFS($A$2:A746,A746,$B$2:B746,B746)&amp; IF(B746="National Park Fees", IFERROR(VLOOKUP(A746,Setting!$E$39:$G$355,3,FALSE),""),""))</f>
        <v/>
      </c>
      <c r="M746" s="46" t="str">
        <f t="shared" si="12"/>
        <v/>
      </c>
    </row>
    <row r="747" spans="5:13" ht="24.95" customHeight="1" x14ac:dyDescent="0.3">
      <c r="E747" s="20" t="str">
        <f>IF(A747="","",COUNTIFS($A$2:A747,A747,$B$2:B747,B747)&amp; IF(B747="National Park Fees", IFERROR(VLOOKUP(A747,Setting!$E$39:$G$355,3,FALSE),""),""))</f>
        <v/>
      </c>
      <c r="M747" s="46" t="str">
        <f t="shared" si="12"/>
        <v/>
      </c>
    </row>
    <row r="748" spans="5:13" ht="24.95" customHeight="1" x14ac:dyDescent="0.3">
      <c r="E748" s="20" t="str">
        <f>IF(A748="","",COUNTIFS($A$2:A748,A748,$B$2:B748,B748)&amp; IF(B748="National Park Fees", IFERROR(VLOOKUP(A748,Setting!$E$39:$G$355,3,FALSE),""),""))</f>
        <v/>
      </c>
      <c r="M748" s="46" t="str">
        <f t="shared" si="12"/>
        <v/>
      </c>
    </row>
    <row r="749" spans="5:13" ht="24.95" customHeight="1" x14ac:dyDescent="0.3">
      <c r="E749" s="20" t="str">
        <f>IF(A749="","",COUNTIFS($A$2:A749,A749,$B$2:B749,B749)&amp; IF(B749="National Park Fees", IFERROR(VLOOKUP(A749,Setting!$E$39:$G$355,3,FALSE),""),""))</f>
        <v/>
      </c>
      <c r="M749" s="46" t="str">
        <f t="shared" si="12"/>
        <v/>
      </c>
    </row>
    <row r="750" spans="5:13" ht="24.95" customHeight="1" x14ac:dyDescent="0.3">
      <c r="E750" s="20" t="str">
        <f>IF(A750="","",COUNTIFS($A$2:A750,A750,$B$2:B750,B750)&amp; IF(B750="National Park Fees", IFERROR(VLOOKUP(A750,Setting!$E$39:$G$355,3,FALSE),""),""))</f>
        <v/>
      </c>
      <c r="M750" s="46" t="str">
        <f t="shared" si="12"/>
        <v/>
      </c>
    </row>
    <row r="751" spans="5:13" ht="24.95" customHeight="1" x14ac:dyDescent="0.3">
      <c r="E751" s="20" t="str">
        <f>IF(A751="","",COUNTIFS($A$2:A751,A751,$B$2:B751,B751)&amp; IF(B751="National Park Fees", IFERROR(VLOOKUP(A751,Setting!$E$39:$G$355,3,FALSE),""),""))</f>
        <v/>
      </c>
      <c r="M751" s="46" t="str">
        <f t="shared" si="12"/>
        <v/>
      </c>
    </row>
    <row r="752" spans="5:13" ht="24.95" customHeight="1" x14ac:dyDescent="0.3">
      <c r="E752" s="20" t="str">
        <f>IF(A752="","",COUNTIFS($A$2:A752,A752,$B$2:B752,B752)&amp; IF(B752="National Park Fees", IFERROR(VLOOKUP(A752,Setting!$E$39:$G$355,3,FALSE),""),""))</f>
        <v/>
      </c>
      <c r="M752" s="46" t="str">
        <f t="shared" si="12"/>
        <v/>
      </c>
    </row>
    <row r="753" spans="5:13" ht="24.95" customHeight="1" x14ac:dyDescent="0.3">
      <c r="E753" s="20" t="str">
        <f>IF(A753="","",COUNTIFS($A$2:A753,A753,$B$2:B753,B753)&amp; IF(B753="National Park Fees", IFERROR(VLOOKUP(A753,Setting!$E$39:$G$355,3,FALSE),""),""))</f>
        <v/>
      </c>
      <c r="M753" s="46" t="str">
        <f t="shared" si="12"/>
        <v/>
      </c>
    </row>
    <row r="754" spans="5:13" ht="24.95" customHeight="1" x14ac:dyDescent="0.3">
      <c r="E754" s="20" t="str">
        <f>IF(A754="","",COUNTIFS($A$2:A754,A754,$B$2:B754,B754)&amp; IF(B754="National Park Fees", IFERROR(VLOOKUP(A754,Setting!$E$39:$G$355,3,FALSE),""),""))</f>
        <v/>
      </c>
      <c r="M754" s="46" t="str">
        <f t="shared" si="12"/>
        <v/>
      </c>
    </row>
    <row r="755" spans="5:13" ht="24.95" customHeight="1" x14ac:dyDescent="0.3">
      <c r="E755" s="20" t="str">
        <f>IF(A755="","",COUNTIFS($A$2:A755,A755,$B$2:B755,B755)&amp; IF(B755="National Park Fees", IFERROR(VLOOKUP(A755,Setting!$E$39:$G$355,3,FALSE),""),""))</f>
        <v/>
      </c>
      <c r="M755" s="46" t="str">
        <f t="shared" si="12"/>
        <v/>
      </c>
    </row>
    <row r="756" spans="5:13" ht="24.95" customHeight="1" x14ac:dyDescent="0.3">
      <c r="E756" s="20" t="str">
        <f>IF(A756="","",COUNTIFS($A$2:A756,A756,$B$2:B756,B756)&amp; IF(B756="National Park Fees", IFERROR(VLOOKUP(A756,Setting!$E$39:$G$355,3,FALSE),""),""))</f>
        <v/>
      </c>
      <c r="M756" s="46" t="str">
        <f t="shared" si="12"/>
        <v/>
      </c>
    </row>
    <row r="757" spans="5:13" ht="24.95" customHeight="1" x14ac:dyDescent="0.3">
      <c r="E757" s="20" t="str">
        <f>IF(A757="","",COUNTIFS($A$2:A757,A757,$B$2:B757,B757)&amp; IF(B757="National Park Fees", IFERROR(VLOOKUP(A757,Setting!$E$39:$G$355,3,FALSE),""),""))</f>
        <v/>
      </c>
      <c r="M757" s="46" t="str">
        <f t="shared" si="12"/>
        <v/>
      </c>
    </row>
    <row r="758" spans="5:13" ht="24.95" customHeight="1" x14ac:dyDescent="0.3">
      <c r="E758" s="20" t="str">
        <f>IF(A758="","",COUNTIFS($A$2:A758,A758,$B$2:B758,B758)&amp; IF(B758="National Park Fees", IFERROR(VLOOKUP(A758,Setting!$E$39:$G$355,3,FALSE),""),""))</f>
        <v/>
      </c>
      <c r="M758" s="46" t="str">
        <f t="shared" si="12"/>
        <v/>
      </c>
    </row>
    <row r="759" spans="5:13" ht="24.95" customHeight="1" x14ac:dyDescent="0.3">
      <c r="E759" s="20" t="str">
        <f>IF(A759="","",COUNTIFS($A$2:A759,A759,$B$2:B759,B759)&amp; IF(B759="National Park Fees", IFERROR(VLOOKUP(A759,Setting!$E$39:$G$355,3,FALSE),""),""))</f>
        <v/>
      </c>
      <c r="M759" s="46" t="str">
        <f t="shared" si="12"/>
        <v/>
      </c>
    </row>
    <row r="760" spans="5:13" ht="24.95" customHeight="1" x14ac:dyDescent="0.3">
      <c r="E760" s="20" t="str">
        <f>IF(A760="","",COUNTIFS($A$2:A760,A760,$B$2:B760,B760)&amp; IF(B760="National Park Fees", IFERROR(VLOOKUP(A760,Setting!$E$39:$G$355,3,FALSE),""),""))</f>
        <v/>
      </c>
      <c r="M760" s="46" t="str">
        <f t="shared" si="12"/>
        <v/>
      </c>
    </row>
    <row r="761" spans="5:13" ht="24.95" customHeight="1" x14ac:dyDescent="0.3">
      <c r="E761" s="20" t="str">
        <f>IF(A761="","",COUNTIFS($A$2:A761,A761,$B$2:B761,B761)&amp; IF(B761="National Park Fees", IFERROR(VLOOKUP(A761,Setting!$E$39:$G$355,3,FALSE),""),""))</f>
        <v/>
      </c>
      <c r="M761" s="46" t="str">
        <f t="shared" si="12"/>
        <v/>
      </c>
    </row>
    <row r="762" spans="5:13" ht="24.95" customHeight="1" x14ac:dyDescent="0.3">
      <c r="E762" s="20" t="str">
        <f>IF(A762="","",COUNTIFS($A$2:A762,A762,$B$2:B762,B762)&amp; IF(B762="National Park Fees", IFERROR(VLOOKUP(A762,Setting!$E$39:$G$355,3,FALSE),""),""))</f>
        <v/>
      </c>
      <c r="M762" s="46" t="str">
        <f t="shared" si="12"/>
        <v/>
      </c>
    </row>
    <row r="763" spans="5:13" ht="24.95" customHeight="1" x14ac:dyDescent="0.3">
      <c r="E763" s="20" t="str">
        <f>IF(A763="","",COUNTIFS($A$2:A763,A763,$B$2:B763,B763)&amp; IF(B763="National Park Fees", IFERROR(VLOOKUP(A763,Setting!$E$39:$G$355,3,FALSE),""),""))</f>
        <v/>
      </c>
      <c r="M763" s="46" t="str">
        <f t="shared" si="12"/>
        <v/>
      </c>
    </row>
    <row r="764" spans="5:13" ht="24.95" customHeight="1" x14ac:dyDescent="0.3">
      <c r="E764" s="20" t="str">
        <f>IF(A764="","",COUNTIFS($A$2:A764,A764,$B$2:B764,B764)&amp; IF(B764="National Park Fees", IFERROR(VLOOKUP(A764,Setting!$E$39:$G$355,3,FALSE),""),""))</f>
        <v/>
      </c>
      <c r="M764" s="46" t="str">
        <f t="shared" si="12"/>
        <v/>
      </c>
    </row>
    <row r="765" spans="5:13" ht="24.95" customHeight="1" x14ac:dyDescent="0.3">
      <c r="E765" s="20" t="str">
        <f>IF(A765="","",COUNTIFS($A$2:A765,A765,$B$2:B765,B765)&amp; IF(B765="National Park Fees", IFERROR(VLOOKUP(A765,Setting!$E$39:$G$355,3,FALSE),""),""))</f>
        <v/>
      </c>
      <c r="M765" s="46" t="str">
        <f t="shared" si="12"/>
        <v/>
      </c>
    </row>
    <row r="766" spans="5:13" ht="24.95" customHeight="1" x14ac:dyDescent="0.3">
      <c r="E766" s="20" t="str">
        <f>IF(A766="","",COUNTIFS($A$2:A766,A766,$B$2:B766,B766)&amp; IF(B766="National Park Fees", IFERROR(VLOOKUP(A766,Setting!$E$39:$G$355,3,FALSE),""),""))</f>
        <v/>
      </c>
      <c r="M766" s="46" t="str">
        <f t="shared" si="12"/>
        <v/>
      </c>
    </row>
    <row r="767" spans="5:13" ht="24.95" customHeight="1" x14ac:dyDescent="0.3">
      <c r="E767" s="20" t="str">
        <f>IF(A767="","",COUNTIFS($A$2:A767,A767,$B$2:B767,B767)&amp; IF(B767="National Park Fees", IFERROR(VLOOKUP(A767,Setting!$E$39:$G$355,3,FALSE),""),""))</f>
        <v/>
      </c>
      <c r="M767" s="46" t="str">
        <f t="shared" si="12"/>
        <v/>
      </c>
    </row>
    <row r="768" spans="5:13" ht="24.95" customHeight="1" x14ac:dyDescent="0.3">
      <c r="E768" s="20" t="str">
        <f>IF(A768="","",COUNTIFS($A$2:A768,A768,$B$2:B768,B768)&amp; IF(B768="National Park Fees", IFERROR(VLOOKUP(A768,Setting!$E$39:$G$355,3,FALSE),""),""))</f>
        <v/>
      </c>
      <c r="M768" s="46" t="str">
        <f t="shared" si="12"/>
        <v/>
      </c>
    </row>
    <row r="769" spans="5:13" ht="24.95" customHeight="1" x14ac:dyDescent="0.3">
      <c r="E769" s="20" t="str">
        <f>IF(A769="","",COUNTIFS($A$2:A769,A769,$B$2:B769,B769)&amp; IF(B769="National Park Fees", IFERROR(VLOOKUP(A769,Setting!$E$39:$G$355,3,FALSE),""),""))</f>
        <v/>
      </c>
      <c r="M769" s="46" t="str">
        <f t="shared" si="12"/>
        <v/>
      </c>
    </row>
    <row r="770" spans="5:13" ht="24.95" customHeight="1" x14ac:dyDescent="0.3">
      <c r="E770" s="20" t="str">
        <f>IF(A770="","",COUNTIFS($A$2:A770,A770,$B$2:B770,B770)&amp; IF(B770="National Park Fees", IFERROR(VLOOKUP(A770,Setting!$E$39:$G$355,3,FALSE),""),""))</f>
        <v/>
      </c>
      <c r="M770" s="46" t="str">
        <f t="shared" si="12"/>
        <v/>
      </c>
    </row>
    <row r="771" spans="5:13" ht="24.95" customHeight="1" x14ac:dyDescent="0.3">
      <c r="E771" s="20" t="str">
        <f>IF(A771="","",COUNTIFS($A$2:A771,A771,$B$2:B771,B771)&amp; IF(B771="National Park Fees", IFERROR(VLOOKUP(A771,Setting!$E$39:$G$355,3,FALSE),""),""))</f>
        <v/>
      </c>
      <c r="M771" s="46" t="str">
        <f t="shared" si="12"/>
        <v/>
      </c>
    </row>
    <row r="772" spans="5:13" ht="24.95" customHeight="1" x14ac:dyDescent="0.3">
      <c r="E772" s="20" t="str">
        <f>IF(A772="","",COUNTIFS($A$2:A772,A772,$B$2:B772,B772)&amp; IF(B772="National Park Fees", IFERROR(VLOOKUP(A772,Setting!$E$39:$G$355,3,FALSE),""),""))</f>
        <v/>
      </c>
      <c r="M772" s="46" t="str">
        <f t="shared" si="12"/>
        <v/>
      </c>
    </row>
    <row r="773" spans="5:13" ht="24.95" customHeight="1" x14ac:dyDescent="0.3">
      <c r="E773" s="20" t="str">
        <f>IF(A773="","",COUNTIFS($A$2:A773,A773,$B$2:B773,B773)&amp; IF(B773="National Park Fees", IFERROR(VLOOKUP(A773,Setting!$E$39:$G$355,3,FALSE),""),""))</f>
        <v/>
      </c>
      <c r="M773" s="46" t="str">
        <f t="shared" si="12"/>
        <v/>
      </c>
    </row>
    <row r="774" spans="5:13" ht="24.95" customHeight="1" x14ac:dyDescent="0.3">
      <c r="E774" s="20" t="str">
        <f>IF(A774="","",COUNTIFS($A$2:A774,A774,$B$2:B774,B774)&amp; IF(B774="National Park Fees", IFERROR(VLOOKUP(A774,Setting!$E$39:$G$355,3,FALSE),""),""))</f>
        <v/>
      </c>
      <c r="M774" s="46" t="str">
        <f t="shared" si="12"/>
        <v/>
      </c>
    </row>
    <row r="775" spans="5:13" ht="24.95" customHeight="1" x14ac:dyDescent="0.3">
      <c r="E775" s="20" t="str">
        <f>IF(A775="","",COUNTIFS($A$2:A775,A775,$B$2:B775,B775)&amp; IF(B775="National Park Fees", IFERROR(VLOOKUP(A775,Setting!$E$39:$G$355,3,FALSE),""),""))</f>
        <v/>
      </c>
      <c r="M775" s="46" t="str">
        <f t="shared" si="12"/>
        <v/>
      </c>
    </row>
    <row r="776" spans="5:13" ht="24.95" customHeight="1" x14ac:dyDescent="0.3">
      <c r="E776" s="20" t="str">
        <f>IF(A776="","",COUNTIFS($A$2:A776,A776,$B$2:B776,B776)&amp; IF(B776="National Park Fees", IFERROR(VLOOKUP(A776,Setting!$E$39:$G$355,3,FALSE),""),""))</f>
        <v/>
      </c>
      <c r="M776" s="46" t="str">
        <f t="shared" si="12"/>
        <v/>
      </c>
    </row>
    <row r="777" spans="5:13" ht="24.95" customHeight="1" x14ac:dyDescent="0.3">
      <c r="E777" s="20" t="str">
        <f>IF(A777="","",COUNTIFS($A$2:A777,A777,$B$2:B777,B777)&amp; IF(B777="National Park Fees", IFERROR(VLOOKUP(A777,Setting!$E$39:$G$355,3,FALSE),""),""))</f>
        <v/>
      </c>
      <c r="M777" s="46" t="str">
        <f t="shared" si="12"/>
        <v/>
      </c>
    </row>
    <row r="778" spans="5:13" ht="24.95" customHeight="1" x14ac:dyDescent="0.3">
      <c r="E778" s="20" t="str">
        <f>IF(A778="","",COUNTIFS($A$2:A778,A778,$B$2:B778,B778)&amp; IF(B778="National Park Fees", IFERROR(VLOOKUP(A778,Setting!$E$39:$G$355,3,FALSE),""),""))</f>
        <v/>
      </c>
      <c r="M778" s="46" t="str">
        <f t="shared" si="12"/>
        <v/>
      </c>
    </row>
    <row r="779" spans="5:13" ht="24.95" customHeight="1" x14ac:dyDescent="0.3">
      <c r="E779" s="20" t="str">
        <f>IF(A779="","",COUNTIFS($A$2:A779,A779,$B$2:B779,B779)&amp; IF(B779="National Park Fees", IFERROR(VLOOKUP(A779,Setting!$E$39:$G$355,3,FALSE),""),""))</f>
        <v/>
      </c>
      <c r="M779" s="46" t="str">
        <f t="shared" si="12"/>
        <v/>
      </c>
    </row>
    <row r="780" spans="5:13" ht="24.95" customHeight="1" x14ac:dyDescent="0.3">
      <c r="E780" s="20" t="str">
        <f>IF(A780="","",COUNTIFS($A$2:A780,A780,$B$2:B780,B780)&amp; IF(B780="National Park Fees", IFERROR(VLOOKUP(A780,Setting!$E$39:$G$355,3,FALSE),""),""))</f>
        <v/>
      </c>
      <c r="M780" s="46" t="str">
        <f t="shared" si="12"/>
        <v/>
      </c>
    </row>
    <row r="781" spans="5:13" ht="24.95" customHeight="1" x14ac:dyDescent="0.3">
      <c r="E781" s="20" t="str">
        <f>IF(A781="","",COUNTIFS($A$2:A781,A781,$B$2:B781,B781)&amp; IF(B781="National Park Fees", IFERROR(VLOOKUP(A781,Setting!$E$39:$G$355,3,FALSE),""),""))</f>
        <v/>
      </c>
      <c r="M781" s="46" t="str">
        <f t="shared" si="12"/>
        <v/>
      </c>
    </row>
    <row r="782" spans="5:13" ht="24.95" customHeight="1" x14ac:dyDescent="0.3">
      <c r="E782" s="20" t="str">
        <f>IF(A782="","",COUNTIFS($A$2:A782,A782,$B$2:B782,B782)&amp; IF(B782="National Park Fees", IFERROR(VLOOKUP(A782,Setting!$E$39:$G$355,3,FALSE),""),""))</f>
        <v/>
      </c>
      <c r="M782" s="46" t="str">
        <f t="shared" si="12"/>
        <v/>
      </c>
    </row>
    <row r="783" spans="5:13" ht="24.95" customHeight="1" x14ac:dyDescent="0.3">
      <c r="E783" s="20" t="str">
        <f>IF(A783="","",COUNTIFS($A$2:A783,A783,$B$2:B783,B783)&amp; IF(B783="National Park Fees", IFERROR(VLOOKUP(A783,Setting!$E$39:$G$355,3,FALSE),""),""))</f>
        <v/>
      </c>
      <c r="M783" s="46" t="str">
        <f t="shared" ref="M783:M846" si="13">IF(AND($F783="",$G783="",$A783&lt;&gt;""),"Mistake","")</f>
        <v/>
      </c>
    </row>
    <row r="784" spans="5:13" ht="24.95" customHeight="1" x14ac:dyDescent="0.3">
      <c r="E784" s="20" t="str">
        <f>IF(A784="","",COUNTIFS($A$2:A784,A784,$B$2:B784,B784)&amp; IF(B784="National Park Fees", IFERROR(VLOOKUP(A784,Setting!$E$39:$G$355,3,FALSE),""),""))</f>
        <v/>
      </c>
      <c r="M784" s="46" t="str">
        <f t="shared" si="13"/>
        <v/>
      </c>
    </row>
    <row r="785" spans="5:13" ht="24.95" customHeight="1" x14ac:dyDescent="0.3">
      <c r="E785" s="20" t="str">
        <f>IF(A785="","",COUNTIFS($A$2:A785,A785,$B$2:B785,B785)&amp; IF(B785="National Park Fees", IFERROR(VLOOKUP(A785,Setting!$E$39:$G$355,3,FALSE),""),""))</f>
        <v/>
      </c>
      <c r="M785" s="46" t="str">
        <f t="shared" si="13"/>
        <v/>
      </c>
    </row>
    <row r="786" spans="5:13" ht="24.95" customHeight="1" x14ac:dyDescent="0.3">
      <c r="E786" s="20" t="str">
        <f>IF(A786="","",COUNTIFS($A$2:A786,A786,$B$2:B786,B786)&amp; IF(B786="National Park Fees", IFERROR(VLOOKUP(A786,Setting!$E$39:$G$355,3,FALSE),""),""))</f>
        <v/>
      </c>
      <c r="M786" s="46" t="str">
        <f t="shared" si="13"/>
        <v/>
      </c>
    </row>
    <row r="787" spans="5:13" ht="24.95" customHeight="1" x14ac:dyDescent="0.3">
      <c r="E787" s="20" t="str">
        <f>IF(A787="","",COUNTIFS($A$2:A787,A787,$B$2:B787,B787)&amp; IF(B787="National Park Fees", IFERROR(VLOOKUP(A787,Setting!$E$39:$G$355,3,FALSE),""),""))</f>
        <v/>
      </c>
      <c r="M787" s="46" t="str">
        <f t="shared" si="13"/>
        <v/>
      </c>
    </row>
    <row r="788" spans="5:13" ht="24.95" customHeight="1" x14ac:dyDescent="0.3">
      <c r="E788" s="20" t="str">
        <f>IF(A788="","",COUNTIFS($A$2:A788,A788,$B$2:B788,B788)&amp; IF(B788="National Park Fees", IFERROR(VLOOKUP(A788,Setting!$E$39:$G$355,3,FALSE),""),""))</f>
        <v/>
      </c>
      <c r="M788" s="46" t="str">
        <f t="shared" si="13"/>
        <v/>
      </c>
    </row>
    <row r="789" spans="5:13" ht="24.95" customHeight="1" x14ac:dyDescent="0.3">
      <c r="E789" s="20" t="str">
        <f>IF(A789="","",COUNTIFS($A$2:A789,A789,$B$2:B789,B789)&amp; IF(B789="National Park Fees", IFERROR(VLOOKUP(A789,Setting!$E$39:$G$355,3,FALSE),""),""))</f>
        <v/>
      </c>
      <c r="M789" s="46" t="str">
        <f t="shared" si="13"/>
        <v/>
      </c>
    </row>
    <row r="790" spans="5:13" ht="24.95" customHeight="1" x14ac:dyDescent="0.3">
      <c r="E790" s="20" t="str">
        <f>IF(A790="","",COUNTIFS($A$2:A790,A790,$B$2:B790,B790)&amp; IF(B790="National Park Fees", IFERROR(VLOOKUP(A790,Setting!$E$39:$G$355,3,FALSE),""),""))</f>
        <v/>
      </c>
      <c r="M790" s="46" t="str">
        <f t="shared" si="13"/>
        <v/>
      </c>
    </row>
    <row r="791" spans="5:13" ht="24.95" customHeight="1" x14ac:dyDescent="0.3">
      <c r="E791" s="20" t="str">
        <f>IF(A791="","",COUNTIFS($A$2:A791,A791,$B$2:B791,B791)&amp; IF(B791="National Park Fees", IFERROR(VLOOKUP(A791,Setting!$E$39:$G$355,3,FALSE),""),""))</f>
        <v/>
      </c>
      <c r="M791" s="46" t="str">
        <f t="shared" si="13"/>
        <v/>
      </c>
    </row>
    <row r="792" spans="5:13" ht="24.95" customHeight="1" x14ac:dyDescent="0.3">
      <c r="E792" s="20" t="str">
        <f>IF(A792="","",COUNTIFS($A$2:A792,A792,$B$2:B792,B792)&amp; IF(B792="National Park Fees", IFERROR(VLOOKUP(A792,Setting!$E$39:$G$355,3,FALSE),""),""))</f>
        <v/>
      </c>
      <c r="M792" s="46" t="str">
        <f t="shared" si="13"/>
        <v/>
      </c>
    </row>
    <row r="793" spans="5:13" ht="24.95" customHeight="1" x14ac:dyDescent="0.3">
      <c r="E793" s="20" t="str">
        <f>IF(A793="","",COUNTIFS($A$2:A793,A793,$B$2:B793,B793)&amp; IF(B793="National Park Fees", IFERROR(VLOOKUP(A793,Setting!$E$39:$G$355,3,FALSE),""),""))</f>
        <v/>
      </c>
      <c r="M793" s="46" t="str">
        <f t="shared" si="13"/>
        <v/>
      </c>
    </row>
    <row r="794" spans="5:13" ht="24.95" customHeight="1" x14ac:dyDescent="0.3">
      <c r="E794" s="20" t="str">
        <f>IF(A794="","",COUNTIFS($A$2:A794,A794,$B$2:B794,B794)&amp; IF(B794="National Park Fees", IFERROR(VLOOKUP(A794,Setting!$E$39:$G$355,3,FALSE),""),""))</f>
        <v/>
      </c>
      <c r="M794" s="46" t="str">
        <f t="shared" si="13"/>
        <v/>
      </c>
    </row>
    <row r="795" spans="5:13" ht="24.95" customHeight="1" x14ac:dyDescent="0.3">
      <c r="E795" s="20" t="str">
        <f>IF(A795="","",COUNTIFS($A$2:A795,A795,$B$2:B795,B795)&amp; IF(B795="National Park Fees", IFERROR(VLOOKUP(A795,Setting!$E$39:$G$355,3,FALSE),""),""))</f>
        <v/>
      </c>
      <c r="M795" s="46" t="str">
        <f t="shared" si="13"/>
        <v/>
      </c>
    </row>
    <row r="796" spans="5:13" ht="24.95" customHeight="1" x14ac:dyDescent="0.3">
      <c r="E796" s="20" t="str">
        <f>IF(A796="","",COUNTIFS($A$2:A796,A796,$B$2:B796,B796)&amp; IF(B796="National Park Fees", IFERROR(VLOOKUP(A796,Setting!$E$39:$G$355,3,FALSE),""),""))</f>
        <v/>
      </c>
      <c r="M796" s="46" t="str">
        <f t="shared" si="13"/>
        <v/>
      </c>
    </row>
    <row r="797" spans="5:13" ht="24.95" customHeight="1" x14ac:dyDescent="0.3">
      <c r="E797" s="20" t="str">
        <f>IF(A797="","",COUNTIFS($A$2:A797,A797,$B$2:B797,B797)&amp; IF(B797="National Park Fees", IFERROR(VLOOKUP(A797,Setting!$E$39:$G$355,3,FALSE),""),""))</f>
        <v/>
      </c>
      <c r="M797" s="46" t="str">
        <f t="shared" si="13"/>
        <v/>
      </c>
    </row>
    <row r="798" spans="5:13" ht="24.95" customHeight="1" x14ac:dyDescent="0.3">
      <c r="E798" s="20" t="str">
        <f>IF(A798="","",COUNTIFS($A$2:A798,A798,$B$2:B798,B798)&amp; IF(B798="National Park Fees", IFERROR(VLOOKUP(A798,Setting!$E$39:$G$355,3,FALSE),""),""))</f>
        <v/>
      </c>
      <c r="M798" s="46" t="str">
        <f t="shared" si="13"/>
        <v/>
      </c>
    </row>
    <row r="799" spans="5:13" ht="24.95" customHeight="1" x14ac:dyDescent="0.3">
      <c r="E799" s="20" t="str">
        <f>IF(A799="","",COUNTIFS($A$2:A799,A799,$B$2:B799,B799)&amp; IF(B799="National Park Fees", IFERROR(VLOOKUP(A799,Setting!$E$39:$G$355,3,FALSE),""),""))</f>
        <v/>
      </c>
      <c r="M799" s="46" t="str">
        <f t="shared" si="13"/>
        <v/>
      </c>
    </row>
    <row r="800" spans="5:13" ht="24.95" customHeight="1" x14ac:dyDescent="0.3">
      <c r="E800" s="20" t="str">
        <f>IF(A800="","",COUNTIFS($A$2:A800,A800,$B$2:B800,B800)&amp; IF(B800="National Park Fees", IFERROR(VLOOKUP(A800,Setting!$E$39:$G$355,3,FALSE),""),""))</f>
        <v/>
      </c>
      <c r="M800" s="46" t="str">
        <f t="shared" si="13"/>
        <v/>
      </c>
    </row>
    <row r="801" spans="5:13" ht="24.95" customHeight="1" x14ac:dyDescent="0.3">
      <c r="E801" s="20" t="str">
        <f>IF(A801="","",COUNTIFS($A$2:A801,A801,$B$2:B801,B801)&amp; IF(B801="National Park Fees", IFERROR(VLOOKUP(A801,Setting!$E$39:$G$355,3,FALSE),""),""))</f>
        <v/>
      </c>
      <c r="M801" s="46" t="str">
        <f t="shared" si="13"/>
        <v/>
      </c>
    </row>
    <row r="802" spans="5:13" ht="24.95" customHeight="1" x14ac:dyDescent="0.3">
      <c r="E802" s="20" t="str">
        <f>IF(A802="","",COUNTIFS($A$2:A802,A802,$B$2:B802,B802)&amp; IF(B802="National Park Fees", IFERROR(VLOOKUP(A802,Setting!$E$39:$G$355,3,FALSE),""),""))</f>
        <v/>
      </c>
      <c r="M802" s="46" t="str">
        <f t="shared" si="13"/>
        <v/>
      </c>
    </row>
    <row r="803" spans="5:13" ht="24.95" customHeight="1" x14ac:dyDescent="0.3">
      <c r="E803" s="20" t="str">
        <f>IF(A803="","",COUNTIFS($A$2:A803,A803,$B$2:B803,B803)&amp; IF(B803="National Park Fees", IFERROR(VLOOKUP(A803,Setting!$E$39:$G$355,3,FALSE),""),""))</f>
        <v/>
      </c>
      <c r="M803" s="46" t="str">
        <f t="shared" si="13"/>
        <v/>
      </c>
    </row>
    <row r="804" spans="5:13" ht="24.95" customHeight="1" x14ac:dyDescent="0.3">
      <c r="E804" s="20" t="str">
        <f>IF(A804="","",COUNTIFS($A$2:A804,A804,$B$2:B804,B804)&amp; IF(B804="National Park Fees", IFERROR(VLOOKUP(A804,Setting!$E$39:$G$355,3,FALSE),""),""))</f>
        <v/>
      </c>
      <c r="M804" s="46" t="str">
        <f t="shared" si="13"/>
        <v/>
      </c>
    </row>
    <row r="805" spans="5:13" ht="24.95" customHeight="1" x14ac:dyDescent="0.3">
      <c r="E805" s="20" t="str">
        <f>IF(A805="","",COUNTIFS($A$2:A805,A805,$B$2:B805,B805)&amp; IF(B805="National Park Fees", IFERROR(VLOOKUP(A805,Setting!$E$39:$G$355,3,FALSE),""),""))</f>
        <v/>
      </c>
      <c r="M805" s="46" t="str">
        <f t="shared" si="13"/>
        <v/>
      </c>
    </row>
    <row r="806" spans="5:13" ht="24.95" customHeight="1" x14ac:dyDescent="0.3">
      <c r="E806" s="20" t="str">
        <f>IF(A806="","",COUNTIFS($A$2:A806,A806,$B$2:B806,B806)&amp; IF(B806="National Park Fees", IFERROR(VLOOKUP(A806,Setting!$E$39:$G$355,3,FALSE),""),""))</f>
        <v/>
      </c>
      <c r="M806" s="46" t="str">
        <f t="shared" si="13"/>
        <v/>
      </c>
    </row>
    <row r="807" spans="5:13" ht="24.95" customHeight="1" x14ac:dyDescent="0.3">
      <c r="E807" s="20" t="str">
        <f>IF(A807="","",COUNTIFS($A$2:A807,A807,$B$2:B807,B807)&amp; IF(B807="National Park Fees", IFERROR(VLOOKUP(A807,Setting!$E$39:$G$355,3,FALSE),""),""))</f>
        <v/>
      </c>
      <c r="M807" s="46" t="str">
        <f t="shared" si="13"/>
        <v/>
      </c>
    </row>
    <row r="808" spans="5:13" ht="24.95" customHeight="1" x14ac:dyDescent="0.3">
      <c r="E808" s="20" t="str">
        <f>IF(A808="","",COUNTIFS($A$2:A808,A808,$B$2:B808,B808)&amp; IF(B808="National Park Fees", IFERROR(VLOOKUP(A808,Setting!$E$39:$G$355,3,FALSE),""),""))</f>
        <v/>
      </c>
      <c r="M808" s="46" t="str">
        <f t="shared" si="13"/>
        <v/>
      </c>
    </row>
    <row r="809" spans="5:13" ht="24.95" customHeight="1" x14ac:dyDescent="0.3">
      <c r="E809" s="20" t="str">
        <f>IF(A809="","",COUNTIFS($A$2:A809,A809,$B$2:B809,B809)&amp; IF(B809="National Park Fees", IFERROR(VLOOKUP(A809,Setting!$E$39:$G$355,3,FALSE),""),""))</f>
        <v/>
      </c>
      <c r="M809" s="46" t="str">
        <f t="shared" si="13"/>
        <v/>
      </c>
    </row>
    <row r="810" spans="5:13" ht="24.95" customHeight="1" x14ac:dyDescent="0.3">
      <c r="E810" s="20" t="str">
        <f>IF(A810="","",COUNTIFS($A$2:A810,A810,$B$2:B810,B810)&amp; IF(B810="National Park Fees", IFERROR(VLOOKUP(A810,Setting!$E$39:$G$355,3,FALSE),""),""))</f>
        <v/>
      </c>
      <c r="M810" s="46" t="str">
        <f t="shared" si="13"/>
        <v/>
      </c>
    </row>
    <row r="811" spans="5:13" ht="24.95" customHeight="1" x14ac:dyDescent="0.3">
      <c r="E811" s="20" t="str">
        <f>IF(A811="","",COUNTIFS($A$2:A811,A811,$B$2:B811,B811)&amp; IF(B811="National Park Fees", IFERROR(VLOOKUP(A811,Setting!$E$39:$G$355,3,FALSE),""),""))</f>
        <v/>
      </c>
      <c r="M811" s="46" t="str">
        <f t="shared" si="13"/>
        <v/>
      </c>
    </row>
    <row r="812" spans="5:13" ht="24.95" customHeight="1" x14ac:dyDescent="0.3">
      <c r="E812" s="20" t="str">
        <f>IF(A812="","",COUNTIFS($A$2:A812,A812,$B$2:B812,B812)&amp; IF(B812="National Park Fees", IFERROR(VLOOKUP(A812,Setting!$E$39:$G$355,3,FALSE),""),""))</f>
        <v/>
      </c>
      <c r="M812" s="46" t="str">
        <f t="shared" si="13"/>
        <v/>
      </c>
    </row>
    <row r="813" spans="5:13" ht="24.95" customHeight="1" x14ac:dyDescent="0.3">
      <c r="E813" s="20" t="str">
        <f>IF(A813="","",COUNTIFS($A$2:A813,A813,$B$2:B813,B813)&amp; IF(B813="National Park Fees", IFERROR(VLOOKUP(A813,Setting!$E$39:$G$355,3,FALSE),""),""))</f>
        <v/>
      </c>
      <c r="M813" s="46" t="str">
        <f t="shared" si="13"/>
        <v/>
      </c>
    </row>
    <row r="814" spans="5:13" ht="24.95" customHeight="1" x14ac:dyDescent="0.3">
      <c r="E814" s="20" t="str">
        <f>IF(A814="","",COUNTIFS($A$2:A814,A814,$B$2:B814,B814)&amp; IF(B814="National Park Fees", IFERROR(VLOOKUP(A814,Setting!$E$39:$G$355,3,FALSE),""),""))</f>
        <v/>
      </c>
      <c r="M814" s="46" t="str">
        <f t="shared" si="13"/>
        <v/>
      </c>
    </row>
    <row r="815" spans="5:13" ht="24.95" customHeight="1" x14ac:dyDescent="0.3">
      <c r="E815" s="20" t="str">
        <f>IF(A815="","",COUNTIFS($A$2:A815,A815,$B$2:B815,B815)&amp; IF(B815="National Park Fees", IFERROR(VLOOKUP(A815,Setting!$E$39:$G$355,3,FALSE),""),""))</f>
        <v/>
      </c>
      <c r="M815" s="46" t="str">
        <f t="shared" si="13"/>
        <v/>
      </c>
    </row>
    <row r="816" spans="5:13" ht="24.95" customHeight="1" x14ac:dyDescent="0.3">
      <c r="E816" s="20" t="str">
        <f>IF(A816="","",COUNTIFS($A$2:A816,A816,$B$2:B816,B816)&amp; IF(B816="National Park Fees", IFERROR(VLOOKUP(A816,Setting!$E$39:$G$355,3,FALSE),""),""))</f>
        <v/>
      </c>
      <c r="M816" s="46" t="str">
        <f t="shared" si="13"/>
        <v/>
      </c>
    </row>
    <row r="817" spans="5:13" ht="24.95" customHeight="1" x14ac:dyDescent="0.3">
      <c r="E817" s="20" t="str">
        <f>IF(A817="","",COUNTIFS($A$2:A817,A817,$B$2:B817,B817)&amp; IF(B817="National Park Fees", IFERROR(VLOOKUP(A817,Setting!$E$39:$G$355,3,FALSE),""),""))</f>
        <v/>
      </c>
      <c r="M817" s="46" t="str">
        <f t="shared" si="13"/>
        <v/>
      </c>
    </row>
    <row r="818" spans="5:13" ht="24.95" customHeight="1" x14ac:dyDescent="0.3">
      <c r="E818" s="20" t="str">
        <f>IF(A818="","",COUNTIFS($A$2:A818,A818,$B$2:B818,B818)&amp; IF(B818="National Park Fees", IFERROR(VLOOKUP(A818,Setting!$E$39:$G$355,3,FALSE),""),""))</f>
        <v/>
      </c>
      <c r="M818" s="46" t="str">
        <f t="shared" si="13"/>
        <v/>
      </c>
    </row>
    <row r="819" spans="5:13" ht="24.95" customHeight="1" x14ac:dyDescent="0.3">
      <c r="E819" s="20" t="str">
        <f>IF(A819="","",COUNTIFS($A$2:A819,A819,$B$2:B819,B819)&amp; IF(B819="National Park Fees", IFERROR(VLOOKUP(A819,Setting!$E$39:$G$355,3,FALSE),""),""))</f>
        <v/>
      </c>
      <c r="M819" s="46" t="str">
        <f t="shared" si="13"/>
        <v/>
      </c>
    </row>
    <row r="820" spans="5:13" ht="24.95" customHeight="1" x14ac:dyDescent="0.3">
      <c r="E820" s="20" t="str">
        <f>IF(A820="","",COUNTIFS($A$2:A820,A820,$B$2:B820,B820)&amp; IF(B820="National Park Fees", IFERROR(VLOOKUP(A820,Setting!$E$39:$G$355,3,FALSE),""),""))</f>
        <v/>
      </c>
      <c r="M820" s="46" t="str">
        <f t="shared" si="13"/>
        <v/>
      </c>
    </row>
    <row r="821" spans="5:13" ht="24.95" customHeight="1" x14ac:dyDescent="0.3">
      <c r="E821" s="20" t="str">
        <f>IF(A821="","",COUNTIFS($A$2:A821,A821,$B$2:B821,B821)&amp; IF(B821="National Park Fees", IFERROR(VLOOKUP(A821,Setting!$E$39:$G$355,3,FALSE),""),""))</f>
        <v/>
      </c>
      <c r="M821" s="46" t="str">
        <f t="shared" si="13"/>
        <v/>
      </c>
    </row>
    <row r="822" spans="5:13" ht="24.95" customHeight="1" x14ac:dyDescent="0.3">
      <c r="E822" s="20" t="str">
        <f>IF(A822="","",COUNTIFS($A$2:A822,A822,$B$2:B822,B822)&amp; IF(B822="National Park Fees", IFERROR(VLOOKUP(A822,Setting!$E$39:$G$355,3,FALSE),""),""))</f>
        <v/>
      </c>
      <c r="M822" s="46" t="str">
        <f t="shared" si="13"/>
        <v/>
      </c>
    </row>
    <row r="823" spans="5:13" ht="24.95" customHeight="1" x14ac:dyDescent="0.3">
      <c r="E823" s="20" t="str">
        <f>IF(A823="","",COUNTIFS($A$2:A823,A823,$B$2:B823,B823)&amp; IF(B823="National Park Fees", IFERROR(VLOOKUP(A823,Setting!$E$39:$G$355,3,FALSE),""),""))</f>
        <v/>
      </c>
      <c r="M823" s="46" t="str">
        <f t="shared" si="13"/>
        <v/>
      </c>
    </row>
    <row r="824" spans="5:13" ht="24.95" customHeight="1" x14ac:dyDescent="0.3">
      <c r="E824" s="20" t="str">
        <f>IF(A824="","",COUNTIFS($A$2:A824,A824,$B$2:B824,B824)&amp; IF(B824="National Park Fees", IFERROR(VLOOKUP(A824,Setting!$E$39:$G$355,3,FALSE),""),""))</f>
        <v/>
      </c>
      <c r="M824" s="46" t="str">
        <f t="shared" si="13"/>
        <v/>
      </c>
    </row>
    <row r="825" spans="5:13" ht="24.95" customHeight="1" x14ac:dyDescent="0.3">
      <c r="E825" s="20" t="str">
        <f>IF(A825="","",COUNTIFS($A$2:A825,A825,$B$2:B825,B825)&amp; IF(B825="National Park Fees", IFERROR(VLOOKUP(A825,Setting!$E$39:$G$355,3,FALSE),""),""))</f>
        <v/>
      </c>
      <c r="M825" s="46" t="str">
        <f t="shared" si="13"/>
        <v/>
      </c>
    </row>
    <row r="826" spans="5:13" ht="24.95" customHeight="1" x14ac:dyDescent="0.3">
      <c r="E826" s="20" t="str">
        <f>IF(A826="","",COUNTIFS($A$2:A826,A826,$B$2:B826,B826)&amp; IF(B826="National Park Fees", IFERROR(VLOOKUP(A826,Setting!$E$39:$G$355,3,FALSE),""),""))</f>
        <v/>
      </c>
      <c r="M826" s="46" t="str">
        <f t="shared" si="13"/>
        <v/>
      </c>
    </row>
    <row r="827" spans="5:13" ht="24.95" customHeight="1" x14ac:dyDescent="0.3">
      <c r="E827" s="20" t="str">
        <f>IF(A827="","",COUNTIFS($A$2:A827,A827,$B$2:B827,B827)&amp; IF(B827="National Park Fees", IFERROR(VLOOKUP(A827,Setting!$E$39:$G$355,3,FALSE),""),""))</f>
        <v/>
      </c>
      <c r="M827" s="46" t="str">
        <f t="shared" si="13"/>
        <v/>
      </c>
    </row>
    <row r="828" spans="5:13" ht="24.95" customHeight="1" x14ac:dyDescent="0.3">
      <c r="E828" s="20" t="str">
        <f>IF(A828="","",COUNTIFS($A$2:A828,A828,$B$2:B828,B828)&amp; IF(B828="National Park Fees", IFERROR(VLOOKUP(A828,Setting!$E$39:$G$355,3,FALSE),""),""))</f>
        <v/>
      </c>
      <c r="M828" s="46" t="str">
        <f t="shared" si="13"/>
        <v/>
      </c>
    </row>
    <row r="829" spans="5:13" ht="24.95" customHeight="1" x14ac:dyDescent="0.3">
      <c r="E829" s="20" t="str">
        <f>IF(A829="","",COUNTIFS($A$2:A829,A829,$B$2:B829,B829)&amp; IF(B829="National Park Fees", IFERROR(VLOOKUP(A829,Setting!$E$39:$G$355,3,FALSE),""),""))</f>
        <v/>
      </c>
      <c r="M829" s="46" t="str">
        <f t="shared" si="13"/>
        <v/>
      </c>
    </row>
    <row r="830" spans="5:13" ht="24.95" customHeight="1" x14ac:dyDescent="0.3">
      <c r="E830" s="20" t="str">
        <f>IF(A830="","",COUNTIFS($A$2:A830,A830,$B$2:B830,B830)&amp; IF(B830="National Park Fees", IFERROR(VLOOKUP(A830,Setting!$E$39:$G$355,3,FALSE),""),""))</f>
        <v/>
      </c>
      <c r="M830" s="46" t="str">
        <f t="shared" si="13"/>
        <v/>
      </c>
    </row>
    <row r="831" spans="5:13" ht="24.95" customHeight="1" x14ac:dyDescent="0.3">
      <c r="E831" s="20" t="str">
        <f>IF(A831="","",COUNTIFS($A$2:A831,A831,$B$2:B831,B831)&amp; IF(B831="National Park Fees", IFERROR(VLOOKUP(A831,Setting!$E$39:$G$355,3,FALSE),""),""))</f>
        <v/>
      </c>
      <c r="M831" s="46" t="str">
        <f t="shared" si="13"/>
        <v/>
      </c>
    </row>
    <row r="832" spans="5:13" ht="24.95" customHeight="1" x14ac:dyDescent="0.3">
      <c r="E832" s="20" t="str">
        <f>IF(A832="","",COUNTIFS($A$2:A832,A832,$B$2:B832,B832)&amp; IF(B832="National Park Fees", IFERROR(VLOOKUP(A832,Setting!$E$39:$G$355,3,FALSE),""),""))</f>
        <v/>
      </c>
      <c r="M832" s="46" t="str">
        <f t="shared" si="13"/>
        <v/>
      </c>
    </row>
    <row r="833" spans="5:13" ht="24.95" customHeight="1" x14ac:dyDescent="0.3">
      <c r="E833" s="20" t="str">
        <f>IF(A833="","",COUNTIFS($A$2:A833,A833,$B$2:B833,B833)&amp; IF(B833="National Park Fees", IFERROR(VLOOKUP(A833,Setting!$E$39:$G$355,3,FALSE),""),""))</f>
        <v/>
      </c>
      <c r="M833" s="46" t="str">
        <f t="shared" si="13"/>
        <v/>
      </c>
    </row>
    <row r="834" spans="5:13" ht="24.95" customHeight="1" x14ac:dyDescent="0.3">
      <c r="E834" s="20" t="str">
        <f>IF(A834="","",COUNTIFS($A$2:A834,A834,$B$2:B834,B834)&amp; IF(B834="National Park Fees", IFERROR(VLOOKUP(A834,Setting!$E$39:$G$355,3,FALSE),""),""))</f>
        <v/>
      </c>
      <c r="M834" s="46" t="str">
        <f t="shared" si="13"/>
        <v/>
      </c>
    </row>
    <row r="835" spans="5:13" ht="24.95" customHeight="1" x14ac:dyDescent="0.3">
      <c r="E835" s="20" t="str">
        <f>IF(A835="","",COUNTIFS($A$2:A835,A835,$B$2:B835,B835)&amp; IF(B835="National Park Fees", IFERROR(VLOOKUP(A835,Setting!$E$39:$G$355,3,FALSE),""),""))</f>
        <v/>
      </c>
      <c r="M835" s="46" t="str">
        <f t="shared" si="13"/>
        <v/>
      </c>
    </row>
    <row r="836" spans="5:13" ht="24.95" customHeight="1" x14ac:dyDescent="0.3">
      <c r="E836" s="20" t="str">
        <f>IF(A836="","",COUNTIFS($A$2:A836,A836,$B$2:B836,B836)&amp; IF(B836="National Park Fees", IFERROR(VLOOKUP(A836,Setting!$E$39:$G$355,3,FALSE),""),""))</f>
        <v/>
      </c>
      <c r="M836" s="46" t="str">
        <f t="shared" si="13"/>
        <v/>
      </c>
    </row>
    <row r="837" spans="5:13" ht="24.95" customHeight="1" x14ac:dyDescent="0.3">
      <c r="E837" s="20" t="str">
        <f>IF(A837="","",COUNTIFS($A$2:A837,A837,$B$2:B837,B837)&amp; IF(B837="National Park Fees", IFERROR(VLOOKUP(A837,Setting!$E$39:$G$355,3,FALSE),""),""))</f>
        <v/>
      </c>
      <c r="M837" s="46" t="str">
        <f t="shared" si="13"/>
        <v/>
      </c>
    </row>
    <row r="838" spans="5:13" ht="24.95" customHeight="1" x14ac:dyDescent="0.3">
      <c r="E838" s="20" t="str">
        <f>IF(A838="","",COUNTIFS($A$2:A838,A838,$B$2:B838,B838)&amp; IF(B838="National Park Fees", IFERROR(VLOOKUP(A838,Setting!$E$39:$G$355,3,FALSE),""),""))</f>
        <v/>
      </c>
      <c r="M838" s="46" t="str">
        <f t="shared" si="13"/>
        <v/>
      </c>
    </row>
    <row r="839" spans="5:13" ht="24.95" customHeight="1" x14ac:dyDescent="0.3">
      <c r="E839" s="20" t="str">
        <f>IF(A839="","",COUNTIFS($A$2:A839,A839,$B$2:B839,B839)&amp; IF(B839="National Park Fees", IFERROR(VLOOKUP(A839,Setting!$E$39:$G$355,3,FALSE),""),""))</f>
        <v/>
      </c>
      <c r="M839" s="46" t="str">
        <f t="shared" si="13"/>
        <v/>
      </c>
    </row>
    <row r="840" spans="5:13" ht="24.95" customHeight="1" x14ac:dyDescent="0.3">
      <c r="E840" s="20" t="str">
        <f>IF(A840="","",COUNTIFS($A$2:A840,A840,$B$2:B840,B840)&amp; IF(B840="National Park Fees", IFERROR(VLOOKUP(A840,Setting!$E$39:$G$355,3,FALSE),""),""))</f>
        <v/>
      </c>
      <c r="M840" s="46" t="str">
        <f t="shared" si="13"/>
        <v/>
      </c>
    </row>
    <row r="841" spans="5:13" ht="24.95" customHeight="1" x14ac:dyDescent="0.3">
      <c r="E841" s="20" t="str">
        <f>IF(A841="","",COUNTIFS($A$2:A841,A841,$B$2:B841,B841)&amp; IF(B841="National Park Fees", IFERROR(VLOOKUP(A841,Setting!$E$39:$G$355,3,FALSE),""),""))</f>
        <v/>
      </c>
      <c r="M841" s="46" t="str">
        <f t="shared" si="13"/>
        <v/>
      </c>
    </row>
    <row r="842" spans="5:13" ht="24.95" customHeight="1" x14ac:dyDescent="0.3">
      <c r="E842" s="20" t="str">
        <f>IF(A842="","",COUNTIFS($A$2:A842,A842,$B$2:B842,B842)&amp; IF(B842="National Park Fees", IFERROR(VLOOKUP(A842,Setting!$E$39:$G$355,3,FALSE),""),""))</f>
        <v/>
      </c>
      <c r="M842" s="46" t="str">
        <f t="shared" si="13"/>
        <v/>
      </c>
    </row>
    <row r="843" spans="5:13" ht="24.95" customHeight="1" x14ac:dyDescent="0.3">
      <c r="E843" s="20" t="str">
        <f>IF(A843="","",COUNTIFS($A$2:A843,A843,$B$2:B843,B843)&amp; IF(B843="National Park Fees", IFERROR(VLOOKUP(A843,Setting!$E$39:$G$355,3,FALSE),""),""))</f>
        <v/>
      </c>
      <c r="M843" s="46" t="str">
        <f t="shared" si="13"/>
        <v/>
      </c>
    </row>
    <row r="844" spans="5:13" ht="24.95" customHeight="1" x14ac:dyDescent="0.3">
      <c r="E844" s="20" t="str">
        <f>IF(A844="","",COUNTIFS($A$2:A844,A844,$B$2:B844,B844)&amp; IF(B844="National Park Fees", IFERROR(VLOOKUP(A844,Setting!$E$39:$G$355,3,FALSE),""),""))</f>
        <v/>
      </c>
      <c r="M844" s="46" t="str">
        <f t="shared" si="13"/>
        <v/>
      </c>
    </row>
    <row r="845" spans="5:13" ht="24.95" customHeight="1" x14ac:dyDescent="0.3">
      <c r="E845" s="20" t="str">
        <f>IF(A845="","",COUNTIFS($A$2:A845,A845,$B$2:B845,B845)&amp; IF(B845="National Park Fees", IFERROR(VLOOKUP(A845,Setting!$E$39:$G$355,3,FALSE),""),""))</f>
        <v/>
      </c>
      <c r="M845" s="46" t="str">
        <f t="shared" si="13"/>
        <v/>
      </c>
    </row>
    <row r="846" spans="5:13" ht="24.95" customHeight="1" x14ac:dyDescent="0.3">
      <c r="E846" s="20" t="str">
        <f>IF(A846="","",COUNTIFS($A$2:A846,A846,$B$2:B846,B846)&amp; IF(B846="National Park Fees", IFERROR(VLOOKUP(A846,Setting!$E$39:$G$355,3,FALSE),""),""))</f>
        <v/>
      </c>
      <c r="M846" s="46" t="str">
        <f t="shared" si="13"/>
        <v/>
      </c>
    </row>
    <row r="847" spans="5:13" ht="24.95" customHeight="1" x14ac:dyDescent="0.3">
      <c r="E847" s="20" t="str">
        <f>IF(A847="","",COUNTIFS($A$2:A847,A847,$B$2:B847,B847)&amp; IF(B847="National Park Fees", IFERROR(VLOOKUP(A847,Setting!$E$39:$G$355,3,FALSE),""),""))</f>
        <v/>
      </c>
      <c r="M847" s="46" t="str">
        <f t="shared" ref="M847:M910" si="14">IF(AND($F847="",$G847="",$A847&lt;&gt;""),"Mistake","")</f>
        <v/>
      </c>
    </row>
    <row r="848" spans="5:13" ht="24.95" customHeight="1" x14ac:dyDescent="0.3">
      <c r="E848" s="20" t="str">
        <f>IF(A848="","",COUNTIFS($A$2:A848,A848,$B$2:B848,B848)&amp; IF(B848="National Park Fees", IFERROR(VLOOKUP(A848,Setting!$E$39:$G$355,3,FALSE),""),""))</f>
        <v/>
      </c>
      <c r="M848" s="46" t="str">
        <f t="shared" si="14"/>
        <v/>
      </c>
    </row>
    <row r="849" spans="5:13" ht="24.95" customHeight="1" x14ac:dyDescent="0.3">
      <c r="E849" s="20" t="str">
        <f>IF(A849="","",COUNTIFS($A$2:A849,A849,$B$2:B849,B849)&amp; IF(B849="National Park Fees", IFERROR(VLOOKUP(A849,Setting!$E$39:$G$355,3,FALSE),""),""))</f>
        <v/>
      </c>
      <c r="M849" s="46" t="str">
        <f t="shared" si="14"/>
        <v/>
      </c>
    </row>
    <row r="850" spans="5:13" ht="24.95" customHeight="1" x14ac:dyDescent="0.3">
      <c r="E850" s="20" t="str">
        <f>IF(A850="","",COUNTIFS($A$2:A850,A850,$B$2:B850,B850)&amp; IF(B850="National Park Fees", IFERROR(VLOOKUP(A850,Setting!$E$39:$G$355,3,FALSE),""),""))</f>
        <v/>
      </c>
      <c r="M850" s="46" t="str">
        <f t="shared" si="14"/>
        <v/>
      </c>
    </row>
    <row r="851" spans="5:13" ht="24.95" customHeight="1" x14ac:dyDescent="0.3">
      <c r="E851" s="20" t="str">
        <f>IF(A851="","",COUNTIFS($A$2:A851,A851,$B$2:B851,B851)&amp; IF(B851="National Park Fees", IFERROR(VLOOKUP(A851,Setting!$E$39:$G$355,3,FALSE),""),""))</f>
        <v/>
      </c>
      <c r="M851" s="46" t="str">
        <f t="shared" si="14"/>
        <v/>
      </c>
    </row>
    <row r="852" spans="5:13" ht="24.95" customHeight="1" x14ac:dyDescent="0.3">
      <c r="E852" s="20" t="str">
        <f>IF(A852="","",COUNTIFS($A$2:A852,A852,$B$2:B852,B852)&amp; IF(B852="National Park Fees", IFERROR(VLOOKUP(A852,Setting!$E$39:$G$355,3,FALSE),""),""))</f>
        <v/>
      </c>
      <c r="M852" s="46" t="str">
        <f t="shared" si="14"/>
        <v/>
      </c>
    </row>
    <row r="853" spans="5:13" ht="24.95" customHeight="1" x14ac:dyDescent="0.3">
      <c r="E853" s="20" t="str">
        <f>IF(A853="","",COUNTIFS($A$2:A853,A853,$B$2:B853,B853)&amp; IF(B853="National Park Fees", IFERROR(VLOOKUP(A853,Setting!$E$39:$G$355,3,FALSE),""),""))</f>
        <v/>
      </c>
      <c r="M853" s="46" t="str">
        <f t="shared" si="14"/>
        <v/>
      </c>
    </row>
    <row r="854" spans="5:13" ht="24.95" customHeight="1" x14ac:dyDescent="0.3">
      <c r="E854" s="20" t="str">
        <f>IF(A854="","",COUNTIFS($A$2:A854,A854,$B$2:B854,B854)&amp; IF(B854="National Park Fees", IFERROR(VLOOKUP(A854,Setting!$E$39:$G$355,3,FALSE),""),""))</f>
        <v/>
      </c>
      <c r="M854" s="46" t="str">
        <f t="shared" si="14"/>
        <v/>
      </c>
    </row>
    <row r="855" spans="5:13" ht="24.95" customHeight="1" x14ac:dyDescent="0.3">
      <c r="E855" s="20" t="str">
        <f>IF(A855="","",COUNTIFS($A$2:A855,A855,$B$2:B855,B855)&amp; IF(B855="National Park Fees", IFERROR(VLOOKUP(A855,Setting!$E$39:$G$355,3,FALSE),""),""))</f>
        <v/>
      </c>
      <c r="M855" s="46" t="str">
        <f t="shared" si="14"/>
        <v/>
      </c>
    </row>
    <row r="856" spans="5:13" ht="24.95" customHeight="1" x14ac:dyDescent="0.3">
      <c r="E856" s="20" t="str">
        <f>IF(A856="","",COUNTIFS($A$2:A856,A856,$B$2:B856,B856)&amp; IF(B856="National Park Fees", IFERROR(VLOOKUP(A856,Setting!$E$39:$G$355,3,FALSE),""),""))</f>
        <v/>
      </c>
      <c r="M856" s="46" t="str">
        <f t="shared" si="14"/>
        <v/>
      </c>
    </row>
    <row r="857" spans="5:13" ht="24.95" customHeight="1" x14ac:dyDescent="0.3">
      <c r="E857" s="20" t="str">
        <f>IF(A857="","",COUNTIFS($A$2:A857,A857,$B$2:B857,B857)&amp; IF(B857="National Park Fees", IFERROR(VLOOKUP(A857,Setting!$E$39:$G$355,3,FALSE),""),""))</f>
        <v/>
      </c>
      <c r="M857" s="46" t="str">
        <f t="shared" si="14"/>
        <v/>
      </c>
    </row>
    <row r="858" spans="5:13" ht="24.95" customHeight="1" x14ac:dyDescent="0.3">
      <c r="E858" s="20" t="str">
        <f>IF(A858="","",COUNTIFS($A$2:A858,A858,$B$2:B858,B858)&amp; IF(B858="National Park Fees", IFERROR(VLOOKUP(A858,Setting!$E$39:$G$355,3,FALSE),""),""))</f>
        <v/>
      </c>
      <c r="M858" s="46" t="str">
        <f t="shared" si="14"/>
        <v/>
      </c>
    </row>
    <row r="859" spans="5:13" ht="24.95" customHeight="1" x14ac:dyDescent="0.3">
      <c r="E859" s="20" t="str">
        <f>IF(A859="","",COUNTIFS($A$2:A859,A859,$B$2:B859,B859)&amp; IF(B859="National Park Fees", IFERROR(VLOOKUP(A859,Setting!$E$39:$G$355,3,FALSE),""),""))</f>
        <v/>
      </c>
      <c r="M859" s="46" t="str">
        <f t="shared" si="14"/>
        <v/>
      </c>
    </row>
    <row r="860" spans="5:13" ht="24.95" customHeight="1" x14ac:dyDescent="0.3">
      <c r="E860" s="20" t="str">
        <f>IF(A860="","",COUNTIFS($A$2:A860,A860,$B$2:B860,B860)&amp; IF(B860="National Park Fees", IFERROR(VLOOKUP(A860,Setting!$E$39:$G$355,3,FALSE),""),""))</f>
        <v/>
      </c>
      <c r="M860" s="46" t="str">
        <f t="shared" si="14"/>
        <v/>
      </c>
    </row>
    <row r="861" spans="5:13" ht="24.95" customHeight="1" x14ac:dyDescent="0.3">
      <c r="E861" s="20" t="str">
        <f>IF(A861="","",COUNTIFS($A$2:A861,A861,$B$2:B861,B861)&amp; IF(B861="National Park Fees", IFERROR(VLOOKUP(A861,Setting!$E$39:$G$355,3,FALSE),""),""))</f>
        <v/>
      </c>
      <c r="M861" s="46" t="str">
        <f t="shared" si="14"/>
        <v/>
      </c>
    </row>
    <row r="862" spans="5:13" ht="24.95" customHeight="1" x14ac:dyDescent="0.3">
      <c r="E862" s="20" t="str">
        <f>IF(A862="","",COUNTIFS($A$2:A862,A862,$B$2:B862,B862)&amp; IF(B862="National Park Fees", IFERROR(VLOOKUP(A862,Setting!$E$39:$G$355,3,FALSE),""),""))</f>
        <v/>
      </c>
      <c r="M862" s="46" t="str">
        <f t="shared" si="14"/>
        <v/>
      </c>
    </row>
    <row r="863" spans="5:13" ht="24.95" customHeight="1" x14ac:dyDescent="0.3">
      <c r="E863" s="20" t="str">
        <f>IF(A863="","",COUNTIFS($A$2:A863,A863,$B$2:B863,B863)&amp; IF(B863="National Park Fees", IFERROR(VLOOKUP(A863,Setting!$E$39:$G$355,3,FALSE),""),""))</f>
        <v/>
      </c>
      <c r="M863" s="46" t="str">
        <f t="shared" si="14"/>
        <v/>
      </c>
    </row>
    <row r="864" spans="5:13" ht="24.95" customHeight="1" x14ac:dyDescent="0.3">
      <c r="E864" s="20" t="str">
        <f>IF(A864="","",COUNTIFS($A$2:A864,A864,$B$2:B864,B864)&amp; IF(B864="National Park Fees", IFERROR(VLOOKUP(A864,Setting!$E$39:$G$355,3,FALSE),""),""))</f>
        <v/>
      </c>
      <c r="M864" s="46" t="str">
        <f t="shared" si="14"/>
        <v/>
      </c>
    </row>
    <row r="865" spans="5:13" ht="24.95" customHeight="1" x14ac:dyDescent="0.3">
      <c r="E865" s="20" t="str">
        <f>IF(A865="","",COUNTIFS($A$2:A865,A865,$B$2:B865,B865)&amp; IF(B865="National Park Fees", IFERROR(VLOOKUP(A865,Setting!$E$39:$G$355,3,FALSE),""),""))</f>
        <v/>
      </c>
      <c r="M865" s="46" t="str">
        <f t="shared" si="14"/>
        <v/>
      </c>
    </row>
    <row r="866" spans="5:13" ht="24.95" customHeight="1" x14ac:dyDescent="0.3">
      <c r="E866" s="20" t="str">
        <f>IF(A866="","",COUNTIFS($A$2:A866,A866,$B$2:B866,B866)&amp; IF(B866="National Park Fees", IFERROR(VLOOKUP(A866,Setting!$E$39:$G$355,3,FALSE),""),""))</f>
        <v/>
      </c>
      <c r="M866" s="46" t="str">
        <f t="shared" si="14"/>
        <v/>
      </c>
    </row>
    <row r="867" spans="5:13" ht="24.95" customHeight="1" x14ac:dyDescent="0.3">
      <c r="E867" s="20" t="str">
        <f>IF(A867="","",COUNTIFS($A$2:A867,A867,$B$2:B867,B867)&amp; IF(B867="National Park Fees", IFERROR(VLOOKUP(A867,Setting!$E$39:$G$355,3,FALSE),""),""))</f>
        <v/>
      </c>
      <c r="M867" s="46" t="str">
        <f t="shared" si="14"/>
        <v/>
      </c>
    </row>
    <row r="868" spans="5:13" ht="24.95" customHeight="1" x14ac:dyDescent="0.3">
      <c r="E868" s="20" t="str">
        <f>IF(A868="","",COUNTIFS($A$2:A868,A868,$B$2:B868,B868)&amp; IF(B868="National Park Fees", IFERROR(VLOOKUP(A868,Setting!$E$39:$G$355,3,FALSE),""),""))</f>
        <v/>
      </c>
      <c r="M868" s="46" t="str">
        <f t="shared" si="14"/>
        <v/>
      </c>
    </row>
    <row r="869" spans="5:13" ht="24.95" customHeight="1" x14ac:dyDescent="0.3">
      <c r="E869" s="20" t="str">
        <f>IF(A869="","",COUNTIFS($A$2:A869,A869,$B$2:B869,B869)&amp; IF(B869="National Park Fees", IFERROR(VLOOKUP(A869,Setting!$E$39:$G$355,3,FALSE),""),""))</f>
        <v/>
      </c>
      <c r="M869" s="46" t="str">
        <f t="shared" si="14"/>
        <v/>
      </c>
    </row>
    <row r="870" spans="5:13" ht="24.95" customHeight="1" x14ac:dyDescent="0.3">
      <c r="E870" s="20" t="str">
        <f>IF(A870="","",COUNTIFS($A$2:A870,A870,$B$2:B870,B870)&amp; IF(B870="National Park Fees", IFERROR(VLOOKUP(A870,Setting!$E$39:$G$355,3,FALSE),""),""))</f>
        <v/>
      </c>
      <c r="M870" s="46" t="str">
        <f t="shared" si="14"/>
        <v/>
      </c>
    </row>
    <row r="871" spans="5:13" ht="24.95" customHeight="1" x14ac:dyDescent="0.3">
      <c r="E871" s="20" t="str">
        <f>IF(A871="","",COUNTIFS($A$2:A871,A871,$B$2:B871,B871)&amp; IF(B871="National Park Fees", IFERROR(VLOOKUP(A871,Setting!$E$39:$G$355,3,FALSE),""),""))</f>
        <v/>
      </c>
      <c r="M871" s="46" t="str">
        <f t="shared" si="14"/>
        <v/>
      </c>
    </row>
    <row r="872" spans="5:13" ht="24.95" customHeight="1" x14ac:dyDescent="0.3">
      <c r="E872" s="20" t="str">
        <f>IF(A872="","",COUNTIFS($A$2:A872,A872,$B$2:B872,B872)&amp; IF(B872="National Park Fees", IFERROR(VLOOKUP(A872,Setting!$E$39:$G$355,3,FALSE),""),""))</f>
        <v/>
      </c>
      <c r="M872" s="46" t="str">
        <f t="shared" si="14"/>
        <v/>
      </c>
    </row>
    <row r="873" spans="5:13" ht="24.95" customHeight="1" x14ac:dyDescent="0.3">
      <c r="E873" s="20" t="str">
        <f>IF(A873="","",COUNTIFS($A$2:A873,A873,$B$2:B873,B873)&amp; IF(B873="National Park Fees", IFERROR(VLOOKUP(A873,Setting!$E$39:$G$355,3,FALSE),""),""))</f>
        <v/>
      </c>
      <c r="M873" s="46" t="str">
        <f t="shared" si="14"/>
        <v/>
      </c>
    </row>
    <row r="874" spans="5:13" ht="24.95" customHeight="1" x14ac:dyDescent="0.3">
      <c r="E874" s="20" t="str">
        <f>IF(A874="","",COUNTIFS($A$2:A874,A874,$B$2:B874,B874)&amp; IF(B874="National Park Fees", IFERROR(VLOOKUP(A874,Setting!$E$39:$G$355,3,FALSE),""),""))</f>
        <v/>
      </c>
      <c r="M874" s="46" t="str">
        <f t="shared" si="14"/>
        <v/>
      </c>
    </row>
    <row r="875" spans="5:13" ht="24.95" customHeight="1" x14ac:dyDescent="0.3">
      <c r="E875" s="20" t="str">
        <f>IF(A875="","",COUNTIFS($A$2:A875,A875,$B$2:B875,B875)&amp; IF(B875="National Park Fees", IFERROR(VLOOKUP(A875,Setting!$E$39:$G$355,3,FALSE),""),""))</f>
        <v/>
      </c>
      <c r="M875" s="46" t="str">
        <f t="shared" si="14"/>
        <v/>
      </c>
    </row>
    <row r="876" spans="5:13" ht="24.95" customHeight="1" x14ac:dyDescent="0.3">
      <c r="E876" s="20" t="str">
        <f>IF(A876="","",COUNTIFS($A$2:A876,A876,$B$2:B876,B876)&amp; IF(B876="National Park Fees", IFERROR(VLOOKUP(A876,Setting!$E$39:$G$355,3,FALSE),""),""))</f>
        <v/>
      </c>
      <c r="M876" s="46" t="str">
        <f t="shared" si="14"/>
        <v/>
      </c>
    </row>
    <row r="877" spans="5:13" ht="24.95" customHeight="1" x14ac:dyDescent="0.3">
      <c r="E877" s="20" t="str">
        <f>IF(A877="","",COUNTIFS($A$2:A877,A877,$B$2:B877,B877)&amp; IF(B877="National Park Fees", IFERROR(VLOOKUP(A877,Setting!$E$39:$G$355,3,FALSE),""),""))</f>
        <v/>
      </c>
      <c r="M877" s="46" t="str">
        <f t="shared" si="14"/>
        <v/>
      </c>
    </row>
    <row r="878" spans="5:13" ht="24.95" customHeight="1" x14ac:dyDescent="0.3">
      <c r="E878" s="20" t="str">
        <f>IF(A878="","",COUNTIFS($A$2:A878,A878,$B$2:B878,B878)&amp; IF(B878="National Park Fees", IFERROR(VLOOKUP(A878,Setting!$E$39:$G$355,3,FALSE),""),""))</f>
        <v/>
      </c>
      <c r="M878" s="46" t="str">
        <f t="shared" si="14"/>
        <v/>
      </c>
    </row>
    <row r="879" spans="5:13" ht="24.95" customHeight="1" x14ac:dyDescent="0.3">
      <c r="E879" s="20" t="str">
        <f>IF(A879="","",COUNTIFS($A$2:A879,A879,$B$2:B879,B879)&amp; IF(B879="National Park Fees", IFERROR(VLOOKUP(A879,Setting!$E$39:$G$355,3,FALSE),""),""))</f>
        <v/>
      </c>
      <c r="M879" s="46" t="str">
        <f t="shared" si="14"/>
        <v/>
      </c>
    </row>
    <row r="880" spans="5:13" ht="24.95" customHeight="1" x14ac:dyDescent="0.3">
      <c r="E880" s="20" t="str">
        <f>IF(A880="","",COUNTIFS($A$2:A880,A880,$B$2:B880,B880)&amp; IF(B880="National Park Fees", IFERROR(VLOOKUP(A880,Setting!$E$39:$G$355,3,FALSE),""),""))</f>
        <v/>
      </c>
      <c r="M880" s="46" t="str">
        <f t="shared" si="14"/>
        <v/>
      </c>
    </row>
    <row r="881" spans="5:13" ht="24.95" customHeight="1" x14ac:dyDescent="0.3">
      <c r="E881" s="20" t="str">
        <f>IF(A881="","",COUNTIFS($A$2:A881,A881,$B$2:B881,B881)&amp; IF(B881="National Park Fees", IFERROR(VLOOKUP(A881,Setting!$E$39:$G$355,3,FALSE),""),""))</f>
        <v/>
      </c>
      <c r="M881" s="46" t="str">
        <f t="shared" si="14"/>
        <v/>
      </c>
    </row>
    <row r="882" spans="5:13" ht="24.95" customHeight="1" x14ac:dyDescent="0.3">
      <c r="E882" s="20" t="str">
        <f>IF(A882="","",COUNTIFS($A$2:A882,A882,$B$2:B882,B882)&amp; IF(B882="National Park Fees", IFERROR(VLOOKUP(A882,Setting!$E$39:$G$355,3,FALSE),""),""))</f>
        <v/>
      </c>
      <c r="M882" s="46" t="str">
        <f t="shared" si="14"/>
        <v/>
      </c>
    </row>
    <row r="883" spans="5:13" ht="24.95" customHeight="1" x14ac:dyDescent="0.3">
      <c r="E883" s="20" t="str">
        <f>IF(A883="","",COUNTIFS($A$2:A883,A883,$B$2:B883,B883)&amp; IF(B883="National Park Fees", IFERROR(VLOOKUP(A883,Setting!$E$39:$G$355,3,FALSE),""),""))</f>
        <v/>
      </c>
      <c r="M883" s="46" t="str">
        <f t="shared" si="14"/>
        <v/>
      </c>
    </row>
    <row r="884" spans="5:13" ht="24.95" customHeight="1" x14ac:dyDescent="0.3">
      <c r="E884" s="20" t="str">
        <f>IF(A884="","",COUNTIFS($A$2:A884,A884,$B$2:B884,B884)&amp; IF(B884="National Park Fees", IFERROR(VLOOKUP(A884,Setting!$E$39:$G$355,3,FALSE),""),""))</f>
        <v/>
      </c>
      <c r="M884" s="46" t="str">
        <f t="shared" si="14"/>
        <v/>
      </c>
    </row>
    <row r="885" spans="5:13" ht="24.95" customHeight="1" x14ac:dyDescent="0.3">
      <c r="E885" s="20" t="str">
        <f>IF(A885="","",COUNTIFS($A$2:A885,A885,$B$2:B885,B885)&amp; IF(B885="National Park Fees", IFERROR(VLOOKUP(A885,Setting!$E$39:$G$355,3,FALSE),""),""))</f>
        <v/>
      </c>
      <c r="M885" s="46" t="str">
        <f t="shared" si="14"/>
        <v/>
      </c>
    </row>
    <row r="886" spans="5:13" ht="24.95" customHeight="1" x14ac:dyDescent="0.3">
      <c r="E886" s="20" t="str">
        <f>IF(A886="","",COUNTIFS($A$2:A886,A886,$B$2:B886,B886)&amp; IF(B886="National Park Fees", IFERROR(VLOOKUP(A886,Setting!$E$39:$G$355,3,FALSE),""),""))</f>
        <v/>
      </c>
      <c r="M886" s="46" t="str">
        <f t="shared" si="14"/>
        <v/>
      </c>
    </row>
    <row r="887" spans="5:13" ht="24.95" customHeight="1" x14ac:dyDescent="0.3">
      <c r="E887" s="20" t="str">
        <f>IF(A887="","",COUNTIFS($A$2:A887,A887,$B$2:B887,B887)&amp; IF(B887="National Park Fees", IFERROR(VLOOKUP(A887,Setting!$E$39:$G$355,3,FALSE),""),""))</f>
        <v/>
      </c>
      <c r="M887" s="46" t="str">
        <f t="shared" si="14"/>
        <v/>
      </c>
    </row>
    <row r="888" spans="5:13" ht="24.95" customHeight="1" x14ac:dyDescent="0.3">
      <c r="E888" s="20" t="str">
        <f>IF(A888="","",COUNTIFS($A$2:A888,A888,$B$2:B888,B888)&amp; IF(B888="National Park Fees", IFERROR(VLOOKUP(A888,Setting!$E$39:$G$355,3,FALSE),""),""))</f>
        <v/>
      </c>
      <c r="M888" s="46" t="str">
        <f t="shared" si="14"/>
        <v/>
      </c>
    </row>
    <row r="889" spans="5:13" ht="24.95" customHeight="1" x14ac:dyDescent="0.3">
      <c r="E889" s="20" t="str">
        <f>IF(A889="","",COUNTIFS($A$2:A889,A889,$B$2:B889,B889)&amp; IF(B889="National Park Fees", IFERROR(VLOOKUP(A889,Setting!$E$39:$G$355,3,FALSE),""),""))</f>
        <v/>
      </c>
      <c r="M889" s="46" t="str">
        <f t="shared" si="14"/>
        <v/>
      </c>
    </row>
    <row r="890" spans="5:13" ht="24.95" customHeight="1" x14ac:dyDescent="0.3">
      <c r="E890" s="20" t="str">
        <f>IF(A890="","",COUNTIFS($A$2:A890,A890,$B$2:B890,B890)&amp; IF(B890="National Park Fees", IFERROR(VLOOKUP(A890,Setting!$E$39:$G$355,3,FALSE),""),""))</f>
        <v/>
      </c>
      <c r="M890" s="46" t="str">
        <f t="shared" si="14"/>
        <v/>
      </c>
    </row>
    <row r="891" spans="5:13" ht="24.95" customHeight="1" x14ac:dyDescent="0.3">
      <c r="E891" s="20" t="str">
        <f>IF(A891="","",COUNTIFS($A$2:A891,A891,$B$2:B891,B891)&amp; IF(B891="National Park Fees", IFERROR(VLOOKUP(A891,Setting!$E$39:$G$355,3,FALSE),""),""))</f>
        <v/>
      </c>
      <c r="M891" s="46" t="str">
        <f t="shared" si="14"/>
        <v/>
      </c>
    </row>
    <row r="892" spans="5:13" ht="24.95" customHeight="1" x14ac:dyDescent="0.3">
      <c r="E892" s="20" t="str">
        <f>IF(A892="","",COUNTIFS($A$2:A892,A892,$B$2:B892,B892)&amp; IF(B892="National Park Fees", IFERROR(VLOOKUP(A892,Setting!$E$39:$G$355,3,FALSE),""),""))</f>
        <v/>
      </c>
      <c r="M892" s="46" t="str">
        <f t="shared" si="14"/>
        <v/>
      </c>
    </row>
    <row r="893" spans="5:13" ht="24.95" customHeight="1" x14ac:dyDescent="0.3">
      <c r="E893" s="20" t="str">
        <f>IF(A893="","",COUNTIFS($A$2:A893,A893,$B$2:B893,B893)&amp; IF(B893="National Park Fees", IFERROR(VLOOKUP(A893,Setting!$E$39:$G$355,3,FALSE),""),""))</f>
        <v/>
      </c>
      <c r="M893" s="46" t="str">
        <f t="shared" si="14"/>
        <v/>
      </c>
    </row>
    <row r="894" spans="5:13" ht="24.95" customHeight="1" x14ac:dyDescent="0.3">
      <c r="E894" s="20" t="str">
        <f>IF(A894="","",COUNTIFS($A$2:A894,A894,$B$2:B894,B894)&amp; IF(B894="National Park Fees", IFERROR(VLOOKUP(A894,Setting!$E$39:$G$355,3,FALSE),""),""))</f>
        <v/>
      </c>
      <c r="M894" s="46" t="str">
        <f t="shared" si="14"/>
        <v/>
      </c>
    </row>
    <row r="895" spans="5:13" ht="24.95" customHeight="1" x14ac:dyDescent="0.3">
      <c r="E895" s="20" t="str">
        <f>IF(A895="","",COUNTIFS($A$2:A895,A895,$B$2:B895,B895)&amp; IF(B895="National Park Fees", IFERROR(VLOOKUP(A895,Setting!$E$39:$G$355,3,FALSE),""),""))</f>
        <v/>
      </c>
      <c r="M895" s="46" t="str">
        <f t="shared" si="14"/>
        <v/>
      </c>
    </row>
    <row r="896" spans="5:13" ht="24.95" customHeight="1" x14ac:dyDescent="0.3">
      <c r="E896" s="20" t="str">
        <f>IF(A896="","",COUNTIFS($A$2:A896,A896,$B$2:B896,B896)&amp; IF(B896="National Park Fees", IFERROR(VLOOKUP(A896,Setting!$E$39:$G$355,3,FALSE),""),""))</f>
        <v/>
      </c>
      <c r="M896" s="46" t="str">
        <f t="shared" si="14"/>
        <v/>
      </c>
    </row>
    <row r="897" spans="5:13" ht="24.95" customHeight="1" x14ac:dyDescent="0.3">
      <c r="E897" s="20" t="str">
        <f>IF(A897="","",COUNTIFS($A$2:A897,A897,$B$2:B897,B897)&amp; IF(B897="National Park Fees", IFERROR(VLOOKUP(A897,Setting!$E$39:$G$355,3,FALSE),""),""))</f>
        <v/>
      </c>
      <c r="M897" s="46" t="str">
        <f t="shared" si="14"/>
        <v/>
      </c>
    </row>
    <row r="898" spans="5:13" ht="24.95" customHeight="1" x14ac:dyDescent="0.3">
      <c r="E898" s="20" t="str">
        <f>IF(A898="","",COUNTIFS($A$2:A898,A898,$B$2:B898,B898)&amp; IF(B898="National Park Fees", IFERROR(VLOOKUP(A898,Setting!$E$39:$G$355,3,FALSE),""),""))</f>
        <v/>
      </c>
      <c r="M898" s="46" t="str">
        <f t="shared" si="14"/>
        <v/>
      </c>
    </row>
    <row r="899" spans="5:13" ht="24.95" customHeight="1" x14ac:dyDescent="0.3">
      <c r="E899" s="20" t="str">
        <f>IF(A899="","",COUNTIFS($A$2:A899,A899,$B$2:B899,B899)&amp; IF(B899="National Park Fees", IFERROR(VLOOKUP(A899,Setting!$E$39:$G$355,3,FALSE),""),""))</f>
        <v/>
      </c>
      <c r="M899" s="46" t="str">
        <f t="shared" si="14"/>
        <v/>
      </c>
    </row>
    <row r="900" spans="5:13" ht="24.95" customHeight="1" x14ac:dyDescent="0.3">
      <c r="E900" s="20" t="str">
        <f>IF(A900="","",COUNTIFS($A$2:A900,A900,$B$2:B900,B900)&amp; IF(B900="National Park Fees", IFERROR(VLOOKUP(A900,Setting!$E$39:$G$355,3,FALSE),""),""))</f>
        <v/>
      </c>
      <c r="M900" s="46" t="str">
        <f t="shared" si="14"/>
        <v/>
      </c>
    </row>
    <row r="901" spans="5:13" ht="24.95" customHeight="1" x14ac:dyDescent="0.3">
      <c r="E901" s="20" t="str">
        <f>IF(A901="","",COUNTIFS($A$2:A901,A901,$B$2:B901,B901)&amp; IF(B901="National Park Fees", IFERROR(VLOOKUP(A901,Setting!$E$39:$G$355,3,FALSE),""),""))</f>
        <v/>
      </c>
      <c r="M901" s="46" t="str">
        <f t="shared" si="14"/>
        <v/>
      </c>
    </row>
    <row r="902" spans="5:13" ht="24.95" customHeight="1" x14ac:dyDescent="0.3">
      <c r="E902" s="20" t="str">
        <f>IF(A902="","",COUNTIFS($A$2:A902,A902,$B$2:B902,B902)&amp; IF(B902="National Park Fees", IFERROR(VLOOKUP(A902,Setting!$E$39:$G$355,3,FALSE),""),""))</f>
        <v/>
      </c>
      <c r="M902" s="46" t="str">
        <f t="shared" si="14"/>
        <v/>
      </c>
    </row>
    <row r="903" spans="5:13" ht="24.95" customHeight="1" x14ac:dyDescent="0.3">
      <c r="E903" s="20" t="str">
        <f>IF(A903="","",COUNTIFS($A$2:A903,A903,$B$2:B903,B903)&amp; IF(B903="National Park Fees", IFERROR(VLOOKUP(A903,Setting!$E$39:$G$355,3,FALSE),""),""))</f>
        <v/>
      </c>
      <c r="M903" s="46" t="str">
        <f t="shared" si="14"/>
        <v/>
      </c>
    </row>
    <row r="904" spans="5:13" ht="24.95" customHeight="1" x14ac:dyDescent="0.3">
      <c r="E904" s="20" t="str">
        <f>IF(A904="","",COUNTIFS($A$2:A904,A904,$B$2:B904,B904)&amp; IF(B904="National Park Fees", IFERROR(VLOOKUP(A904,Setting!$E$39:$G$355,3,FALSE),""),""))</f>
        <v/>
      </c>
      <c r="M904" s="46" t="str">
        <f t="shared" si="14"/>
        <v/>
      </c>
    </row>
    <row r="905" spans="5:13" ht="24.95" customHeight="1" x14ac:dyDescent="0.3">
      <c r="E905" s="20" t="str">
        <f>IF(A905="","",COUNTIFS($A$2:A905,A905,$B$2:B905,B905)&amp; IF(B905="National Park Fees", IFERROR(VLOOKUP(A905,Setting!$E$39:$G$355,3,FALSE),""),""))</f>
        <v/>
      </c>
      <c r="M905" s="46" t="str">
        <f t="shared" si="14"/>
        <v/>
      </c>
    </row>
    <row r="906" spans="5:13" ht="24.95" customHeight="1" x14ac:dyDescent="0.3">
      <c r="E906" s="20" t="str">
        <f>IF(A906="","",COUNTIFS($A$2:A906,A906,$B$2:B906,B906)&amp; IF(B906="National Park Fees", IFERROR(VLOOKUP(A906,Setting!$E$39:$G$355,3,FALSE),""),""))</f>
        <v/>
      </c>
      <c r="M906" s="46" t="str">
        <f t="shared" si="14"/>
        <v/>
      </c>
    </row>
    <row r="907" spans="5:13" ht="24.95" customHeight="1" x14ac:dyDescent="0.3">
      <c r="E907" s="20" t="str">
        <f>IF(A907="","",COUNTIFS($A$2:A907,A907,$B$2:B907,B907)&amp; IF(B907="National Park Fees", IFERROR(VLOOKUP(A907,Setting!$E$39:$G$355,3,FALSE),""),""))</f>
        <v/>
      </c>
      <c r="M907" s="46" t="str">
        <f t="shared" si="14"/>
        <v/>
      </c>
    </row>
    <row r="908" spans="5:13" ht="24.95" customHeight="1" x14ac:dyDescent="0.3">
      <c r="E908" s="20" t="str">
        <f>IF(A908="","",COUNTIFS($A$2:A908,A908,$B$2:B908,B908)&amp; IF(B908="National Park Fees", IFERROR(VLOOKUP(A908,Setting!$E$39:$G$355,3,FALSE),""),""))</f>
        <v/>
      </c>
      <c r="M908" s="46" t="str">
        <f t="shared" si="14"/>
        <v/>
      </c>
    </row>
    <row r="909" spans="5:13" ht="24.95" customHeight="1" x14ac:dyDescent="0.3">
      <c r="E909" s="20" t="str">
        <f>IF(A909="","",COUNTIFS($A$2:A909,A909,$B$2:B909,B909)&amp; IF(B909="National Park Fees", IFERROR(VLOOKUP(A909,Setting!$E$39:$G$355,3,FALSE),""),""))</f>
        <v/>
      </c>
      <c r="M909" s="46" t="str">
        <f t="shared" si="14"/>
        <v/>
      </c>
    </row>
    <row r="910" spans="5:13" ht="24.95" customHeight="1" x14ac:dyDescent="0.3">
      <c r="E910" s="20" t="str">
        <f>IF(A910="","",COUNTIFS($A$2:A910,A910,$B$2:B910,B910)&amp; IF(B910="National Park Fees", IFERROR(VLOOKUP(A910,Setting!$E$39:$G$355,3,FALSE),""),""))</f>
        <v/>
      </c>
      <c r="M910" s="46" t="str">
        <f t="shared" si="14"/>
        <v/>
      </c>
    </row>
    <row r="911" spans="5:13" ht="24.95" customHeight="1" x14ac:dyDescent="0.3">
      <c r="E911" s="20" t="str">
        <f>IF(A911="","",COUNTIFS($A$2:A911,A911,$B$2:B911,B911)&amp; IF(B911="National Park Fees", IFERROR(VLOOKUP(A911,Setting!$E$39:$G$355,3,FALSE),""),""))</f>
        <v/>
      </c>
      <c r="M911" s="46" t="str">
        <f t="shared" ref="M911:M974" si="15">IF(AND($F911="",$G911="",$A911&lt;&gt;""),"Mistake","")</f>
        <v/>
      </c>
    </row>
    <row r="912" spans="5:13" ht="24.95" customHeight="1" x14ac:dyDescent="0.3">
      <c r="E912" s="20" t="str">
        <f>IF(A912="","",COUNTIFS($A$2:A912,A912,$B$2:B912,B912)&amp; IF(B912="National Park Fees", IFERROR(VLOOKUP(A912,Setting!$E$39:$G$355,3,FALSE),""),""))</f>
        <v/>
      </c>
      <c r="M912" s="46" t="str">
        <f t="shared" si="15"/>
        <v/>
      </c>
    </row>
    <row r="913" spans="5:13" ht="24.95" customHeight="1" x14ac:dyDescent="0.3">
      <c r="E913" s="20" t="str">
        <f>IF(A913="","",COUNTIFS($A$2:A913,A913,$B$2:B913,B913)&amp; IF(B913="National Park Fees", IFERROR(VLOOKUP(A913,Setting!$E$39:$G$355,3,FALSE),""),""))</f>
        <v/>
      </c>
      <c r="M913" s="46" t="str">
        <f t="shared" si="15"/>
        <v/>
      </c>
    </row>
    <row r="914" spans="5:13" ht="24.95" customHeight="1" x14ac:dyDescent="0.3">
      <c r="E914" s="20" t="str">
        <f>IF(A914="","",COUNTIFS($A$2:A914,A914,$B$2:B914,B914)&amp; IF(B914="National Park Fees", IFERROR(VLOOKUP(A914,Setting!$E$39:$G$355,3,FALSE),""),""))</f>
        <v/>
      </c>
      <c r="M914" s="46" t="str">
        <f t="shared" si="15"/>
        <v/>
      </c>
    </row>
    <row r="915" spans="5:13" ht="24.95" customHeight="1" x14ac:dyDescent="0.3">
      <c r="E915" s="20" t="str">
        <f>IF(A915="","",COUNTIFS($A$2:A915,A915,$B$2:B915,B915)&amp; IF(B915="National Park Fees", IFERROR(VLOOKUP(A915,Setting!$E$39:$G$355,3,FALSE),""),""))</f>
        <v/>
      </c>
      <c r="M915" s="46" t="str">
        <f t="shared" si="15"/>
        <v/>
      </c>
    </row>
    <row r="916" spans="5:13" ht="24.95" customHeight="1" x14ac:dyDescent="0.3">
      <c r="E916" s="20" t="str">
        <f>IF(A916="","",COUNTIFS($A$2:A916,A916,$B$2:B916,B916)&amp; IF(B916="National Park Fees", IFERROR(VLOOKUP(A916,Setting!$E$39:$G$355,3,FALSE),""),""))</f>
        <v/>
      </c>
      <c r="M916" s="46" t="str">
        <f t="shared" si="15"/>
        <v/>
      </c>
    </row>
    <row r="917" spans="5:13" ht="24.95" customHeight="1" x14ac:dyDescent="0.3">
      <c r="E917" s="20" t="str">
        <f>IF(A917="","",COUNTIFS($A$2:A917,A917,$B$2:B917,B917)&amp; IF(B917="National Park Fees", IFERROR(VLOOKUP(A917,Setting!$E$39:$G$355,3,FALSE),""),""))</f>
        <v/>
      </c>
      <c r="M917" s="46" t="str">
        <f t="shared" si="15"/>
        <v/>
      </c>
    </row>
    <row r="918" spans="5:13" ht="24.95" customHeight="1" x14ac:dyDescent="0.3">
      <c r="E918" s="20" t="str">
        <f>IF(A918="","",COUNTIFS($A$2:A918,A918,$B$2:B918,B918)&amp; IF(B918="National Park Fees", IFERROR(VLOOKUP(A918,Setting!$E$39:$G$355,3,FALSE),""),""))</f>
        <v/>
      </c>
      <c r="M918" s="46" t="str">
        <f t="shared" si="15"/>
        <v/>
      </c>
    </row>
    <row r="919" spans="5:13" ht="24.95" customHeight="1" x14ac:dyDescent="0.3">
      <c r="E919" s="20" t="str">
        <f>IF(A919="","",COUNTIFS($A$2:A919,A919,$B$2:B919,B919)&amp; IF(B919="National Park Fees", IFERROR(VLOOKUP(A919,Setting!$E$39:$G$355,3,FALSE),""),""))</f>
        <v/>
      </c>
      <c r="M919" s="46" t="str">
        <f t="shared" si="15"/>
        <v/>
      </c>
    </row>
    <row r="920" spans="5:13" ht="24.95" customHeight="1" x14ac:dyDescent="0.3">
      <c r="E920" s="20" t="str">
        <f>IF(A920="","",COUNTIFS($A$2:A920,A920,$B$2:B920,B920)&amp; IF(B920="National Park Fees", IFERROR(VLOOKUP(A920,Setting!$E$39:$G$355,3,FALSE),""),""))</f>
        <v/>
      </c>
      <c r="M920" s="46" t="str">
        <f t="shared" si="15"/>
        <v/>
      </c>
    </row>
    <row r="921" spans="5:13" ht="24.95" customHeight="1" x14ac:dyDescent="0.3">
      <c r="E921" s="20" t="str">
        <f>IF(A921="","",COUNTIFS($A$2:A921,A921,$B$2:B921,B921)&amp; IF(B921="National Park Fees", IFERROR(VLOOKUP(A921,Setting!$E$39:$G$355,3,FALSE),""),""))</f>
        <v/>
      </c>
      <c r="M921" s="46" t="str">
        <f t="shared" si="15"/>
        <v/>
      </c>
    </row>
    <row r="922" spans="5:13" ht="24.95" customHeight="1" x14ac:dyDescent="0.3">
      <c r="E922" s="20" t="str">
        <f>IF(A922="","",COUNTIFS($A$2:A922,A922,$B$2:B922,B922)&amp; IF(B922="National Park Fees", IFERROR(VLOOKUP(A922,Setting!$E$39:$G$355,3,FALSE),""),""))</f>
        <v/>
      </c>
      <c r="M922" s="46" t="str">
        <f t="shared" si="15"/>
        <v/>
      </c>
    </row>
    <row r="923" spans="5:13" ht="24.95" customHeight="1" x14ac:dyDescent="0.3">
      <c r="E923" s="20" t="str">
        <f>IF(A923="","",COUNTIFS($A$2:A923,A923,$B$2:B923,B923)&amp; IF(B923="National Park Fees", IFERROR(VLOOKUP(A923,Setting!$E$39:$G$355,3,FALSE),""),""))</f>
        <v/>
      </c>
      <c r="M923" s="46" t="str">
        <f t="shared" si="15"/>
        <v/>
      </c>
    </row>
    <row r="924" spans="5:13" ht="24.95" customHeight="1" x14ac:dyDescent="0.3">
      <c r="E924" s="20" t="str">
        <f>IF(A924="","",COUNTIFS($A$2:A924,A924,$B$2:B924,B924)&amp; IF(B924="National Park Fees", IFERROR(VLOOKUP(A924,Setting!$E$39:$G$355,3,FALSE),""),""))</f>
        <v/>
      </c>
      <c r="M924" s="46" t="str">
        <f t="shared" si="15"/>
        <v/>
      </c>
    </row>
    <row r="925" spans="5:13" ht="24.95" customHeight="1" x14ac:dyDescent="0.3">
      <c r="E925" s="20" t="str">
        <f>IF(A925="","",COUNTIFS($A$2:A925,A925,$B$2:B925,B925)&amp; IF(B925="National Park Fees", IFERROR(VLOOKUP(A925,Setting!$E$39:$G$355,3,FALSE),""),""))</f>
        <v/>
      </c>
      <c r="M925" s="46" t="str">
        <f t="shared" si="15"/>
        <v/>
      </c>
    </row>
    <row r="926" spans="5:13" ht="24.95" customHeight="1" x14ac:dyDescent="0.3">
      <c r="E926" s="20" t="str">
        <f>IF(A926="","",COUNTIFS($A$2:A926,A926,$B$2:B926,B926)&amp; IF(B926="National Park Fees", IFERROR(VLOOKUP(A926,Setting!$E$39:$G$355,3,FALSE),""),""))</f>
        <v/>
      </c>
      <c r="M926" s="46" t="str">
        <f t="shared" si="15"/>
        <v/>
      </c>
    </row>
    <row r="927" spans="5:13" ht="24.95" customHeight="1" x14ac:dyDescent="0.3">
      <c r="E927" s="20" t="str">
        <f>IF(A927="","",COUNTIFS($A$2:A927,A927,$B$2:B927,B927)&amp; IF(B927="National Park Fees", IFERROR(VLOOKUP(A927,Setting!$E$39:$G$355,3,FALSE),""),""))</f>
        <v/>
      </c>
      <c r="M927" s="46" t="str">
        <f t="shared" si="15"/>
        <v/>
      </c>
    </row>
    <row r="928" spans="5:13" ht="24.95" customHeight="1" x14ac:dyDescent="0.3">
      <c r="E928" s="20" t="str">
        <f>IF(A928="","",COUNTIFS($A$2:A928,A928,$B$2:B928,B928)&amp; IF(B928="National Park Fees", IFERROR(VLOOKUP(A928,Setting!$E$39:$G$355,3,FALSE),""),""))</f>
        <v/>
      </c>
      <c r="M928" s="46" t="str">
        <f t="shared" si="15"/>
        <v/>
      </c>
    </row>
    <row r="929" spans="5:13" ht="24.95" customHeight="1" x14ac:dyDescent="0.3">
      <c r="E929" s="20" t="str">
        <f>IF(A929="","",COUNTIFS($A$2:A929,A929,$B$2:B929,B929)&amp; IF(B929="National Park Fees", IFERROR(VLOOKUP(A929,Setting!$E$39:$G$355,3,FALSE),""),""))</f>
        <v/>
      </c>
      <c r="M929" s="46" t="str">
        <f t="shared" si="15"/>
        <v/>
      </c>
    </row>
    <row r="930" spans="5:13" ht="24.95" customHeight="1" x14ac:dyDescent="0.3">
      <c r="E930" s="20" t="str">
        <f>IF(A930="","",COUNTIFS($A$2:A930,A930,$B$2:B930,B930)&amp; IF(B930="National Park Fees", IFERROR(VLOOKUP(A930,Setting!$E$39:$G$355,3,FALSE),""),""))</f>
        <v/>
      </c>
      <c r="M930" s="46" t="str">
        <f t="shared" si="15"/>
        <v/>
      </c>
    </row>
    <row r="931" spans="5:13" ht="24.95" customHeight="1" x14ac:dyDescent="0.3">
      <c r="E931" s="20" t="str">
        <f>IF(A931="","",COUNTIFS($A$2:A931,A931,$B$2:B931,B931)&amp; IF(B931="National Park Fees", IFERROR(VLOOKUP(A931,Setting!$E$39:$G$355,3,FALSE),""),""))</f>
        <v/>
      </c>
      <c r="M931" s="46" t="str">
        <f t="shared" si="15"/>
        <v/>
      </c>
    </row>
    <row r="932" spans="5:13" ht="24.95" customHeight="1" x14ac:dyDescent="0.3">
      <c r="E932" s="20" t="str">
        <f>IF(A932="","",COUNTIFS($A$2:A932,A932,$B$2:B932,B932)&amp; IF(B932="National Park Fees", IFERROR(VLOOKUP(A932,Setting!$E$39:$G$355,3,FALSE),""),""))</f>
        <v/>
      </c>
      <c r="M932" s="46" t="str">
        <f t="shared" si="15"/>
        <v/>
      </c>
    </row>
    <row r="933" spans="5:13" ht="24.95" customHeight="1" x14ac:dyDescent="0.3">
      <c r="E933" s="20" t="str">
        <f>IF(A933="","",COUNTIFS($A$2:A933,A933,$B$2:B933,B933)&amp; IF(B933="National Park Fees", IFERROR(VLOOKUP(A933,Setting!$E$39:$G$355,3,FALSE),""),""))</f>
        <v/>
      </c>
      <c r="M933" s="46" t="str">
        <f t="shared" si="15"/>
        <v/>
      </c>
    </row>
    <row r="934" spans="5:13" ht="24.95" customHeight="1" x14ac:dyDescent="0.3">
      <c r="E934" s="20" t="str">
        <f>IF(A934="","",COUNTIFS($A$2:A934,A934,$B$2:B934,B934)&amp; IF(B934="National Park Fees", IFERROR(VLOOKUP(A934,Setting!$E$39:$G$355,3,FALSE),""),""))</f>
        <v/>
      </c>
      <c r="M934" s="46" t="str">
        <f t="shared" si="15"/>
        <v/>
      </c>
    </row>
    <row r="935" spans="5:13" ht="24.95" customHeight="1" x14ac:dyDescent="0.3">
      <c r="E935" s="20" t="str">
        <f>IF(A935="","",COUNTIFS($A$2:A935,A935,$B$2:B935,B935)&amp; IF(B935="National Park Fees", IFERROR(VLOOKUP(A935,Setting!$E$39:$G$355,3,FALSE),""),""))</f>
        <v/>
      </c>
      <c r="M935" s="46" t="str">
        <f t="shared" si="15"/>
        <v/>
      </c>
    </row>
    <row r="936" spans="5:13" ht="24.95" customHeight="1" x14ac:dyDescent="0.3">
      <c r="E936" s="20" t="str">
        <f>IF(A936="","",COUNTIFS($A$2:A936,A936,$B$2:B936,B936)&amp; IF(B936="National Park Fees", IFERROR(VLOOKUP(A936,Setting!$E$39:$G$355,3,FALSE),""),""))</f>
        <v/>
      </c>
      <c r="M936" s="46" t="str">
        <f t="shared" si="15"/>
        <v/>
      </c>
    </row>
    <row r="937" spans="5:13" ht="24.95" customHeight="1" x14ac:dyDescent="0.3">
      <c r="E937" s="20" t="str">
        <f>IF(A937="","",COUNTIFS($A$2:A937,A937,$B$2:B937,B937)&amp; IF(B937="National Park Fees", IFERROR(VLOOKUP(A937,Setting!$E$39:$G$355,3,FALSE),""),""))</f>
        <v/>
      </c>
      <c r="M937" s="46" t="str">
        <f t="shared" si="15"/>
        <v/>
      </c>
    </row>
    <row r="938" spans="5:13" ht="24.95" customHeight="1" x14ac:dyDescent="0.3">
      <c r="E938" s="20" t="str">
        <f>IF(A938="","",COUNTIFS($A$2:A938,A938,$B$2:B938,B938)&amp; IF(B938="National Park Fees", IFERROR(VLOOKUP(A938,Setting!$E$39:$G$355,3,FALSE),""),""))</f>
        <v/>
      </c>
      <c r="M938" s="46" t="str">
        <f t="shared" si="15"/>
        <v/>
      </c>
    </row>
    <row r="939" spans="5:13" ht="24.95" customHeight="1" x14ac:dyDescent="0.3">
      <c r="E939" s="20" t="str">
        <f>IF(A939="","",COUNTIFS($A$2:A939,A939,$B$2:B939,B939)&amp; IF(B939="National Park Fees", IFERROR(VLOOKUP(A939,Setting!$E$39:$G$355,3,FALSE),""),""))</f>
        <v/>
      </c>
      <c r="M939" s="46" t="str">
        <f t="shared" si="15"/>
        <v/>
      </c>
    </row>
    <row r="940" spans="5:13" ht="24.95" customHeight="1" x14ac:dyDescent="0.3">
      <c r="E940" s="20" t="str">
        <f>IF(A940="","",COUNTIFS($A$2:A940,A940,$B$2:B940,B940)&amp; IF(B940="National Park Fees", IFERROR(VLOOKUP(A940,Setting!$E$39:$G$355,3,FALSE),""),""))</f>
        <v/>
      </c>
      <c r="M940" s="46" t="str">
        <f t="shared" si="15"/>
        <v/>
      </c>
    </row>
    <row r="941" spans="5:13" ht="24.95" customHeight="1" x14ac:dyDescent="0.3">
      <c r="E941" s="20" t="str">
        <f>IF(A941="","",COUNTIFS($A$2:A941,A941,$B$2:B941,B941)&amp; IF(B941="National Park Fees", IFERROR(VLOOKUP(A941,Setting!$E$39:$G$355,3,FALSE),""),""))</f>
        <v/>
      </c>
      <c r="M941" s="46" t="str">
        <f t="shared" si="15"/>
        <v/>
      </c>
    </row>
    <row r="942" spans="5:13" ht="24.95" customHeight="1" x14ac:dyDescent="0.3">
      <c r="E942" s="20" t="str">
        <f>IF(A942="","",COUNTIFS($A$2:A942,A942,$B$2:B942,B942)&amp; IF(B942="National Park Fees", IFERROR(VLOOKUP(A942,Setting!$E$39:$G$355,3,FALSE),""),""))</f>
        <v/>
      </c>
      <c r="M942" s="46" t="str">
        <f t="shared" si="15"/>
        <v/>
      </c>
    </row>
    <row r="943" spans="5:13" ht="24.95" customHeight="1" x14ac:dyDescent="0.3">
      <c r="E943" s="20" t="str">
        <f>IF(A943="","",COUNTIFS($A$2:A943,A943,$B$2:B943,B943)&amp; IF(B943="National Park Fees", IFERROR(VLOOKUP(A943,Setting!$E$39:$G$355,3,FALSE),""),""))</f>
        <v/>
      </c>
      <c r="M943" s="46" t="str">
        <f t="shared" si="15"/>
        <v/>
      </c>
    </row>
    <row r="944" spans="5:13" ht="24.95" customHeight="1" x14ac:dyDescent="0.3">
      <c r="E944" s="20" t="str">
        <f>IF(A944="","",COUNTIFS($A$2:A944,A944,$B$2:B944,B944)&amp; IF(B944="National Park Fees", IFERROR(VLOOKUP(A944,Setting!$E$39:$G$355,3,FALSE),""),""))</f>
        <v/>
      </c>
      <c r="M944" s="46" t="str">
        <f t="shared" si="15"/>
        <v/>
      </c>
    </row>
    <row r="945" spans="5:13" ht="24.95" customHeight="1" x14ac:dyDescent="0.3">
      <c r="E945" s="20" t="str">
        <f>IF(A945="","",COUNTIFS($A$2:A945,A945,$B$2:B945,B945)&amp; IF(B945="National Park Fees", IFERROR(VLOOKUP(A945,Setting!$E$39:$G$355,3,FALSE),""),""))</f>
        <v/>
      </c>
      <c r="M945" s="46" t="str">
        <f t="shared" si="15"/>
        <v/>
      </c>
    </row>
    <row r="946" spans="5:13" ht="24.95" customHeight="1" x14ac:dyDescent="0.3">
      <c r="E946" s="20" t="str">
        <f>IF(A946="","",COUNTIFS($A$2:A946,A946,$B$2:B946,B946)&amp; IF(B946="National Park Fees", IFERROR(VLOOKUP(A946,Setting!$E$39:$G$355,3,FALSE),""),""))</f>
        <v/>
      </c>
      <c r="M946" s="46" t="str">
        <f t="shared" si="15"/>
        <v/>
      </c>
    </row>
    <row r="947" spans="5:13" ht="24.95" customHeight="1" x14ac:dyDescent="0.3">
      <c r="E947" s="20" t="str">
        <f>IF(A947="","",COUNTIFS($A$2:A947,A947,$B$2:B947,B947)&amp; IF(B947="National Park Fees", IFERROR(VLOOKUP(A947,Setting!$E$39:$G$355,3,FALSE),""),""))</f>
        <v/>
      </c>
      <c r="M947" s="46" t="str">
        <f t="shared" si="15"/>
        <v/>
      </c>
    </row>
    <row r="948" spans="5:13" ht="24.95" customHeight="1" x14ac:dyDescent="0.3">
      <c r="E948" s="20" t="str">
        <f>IF(A948="","",COUNTIFS($A$2:A948,A948,$B$2:B948,B948)&amp; IF(B948="National Park Fees", IFERROR(VLOOKUP(A948,Setting!$E$39:$G$355,3,FALSE),""),""))</f>
        <v/>
      </c>
      <c r="M948" s="46" t="str">
        <f t="shared" si="15"/>
        <v/>
      </c>
    </row>
    <row r="949" spans="5:13" ht="24.95" customHeight="1" x14ac:dyDescent="0.3">
      <c r="E949" s="20" t="str">
        <f>IF(A949="","",COUNTIFS($A$2:A949,A949,$B$2:B949,B949)&amp; IF(B949="National Park Fees", IFERROR(VLOOKUP(A949,Setting!$E$39:$G$355,3,FALSE),""),""))</f>
        <v/>
      </c>
      <c r="M949" s="46" t="str">
        <f t="shared" si="15"/>
        <v/>
      </c>
    </row>
    <row r="950" spans="5:13" ht="24.95" customHeight="1" x14ac:dyDescent="0.3">
      <c r="E950" s="20" t="str">
        <f>IF(A950="","",COUNTIFS($A$2:A950,A950,$B$2:B950,B950)&amp; IF(B950="National Park Fees", IFERROR(VLOOKUP(A950,Setting!$E$39:$G$355,3,FALSE),""),""))</f>
        <v/>
      </c>
      <c r="M950" s="46" t="str">
        <f t="shared" si="15"/>
        <v/>
      </c>
    </row>
    <row r="951" spans="5:13" ht="24.95" customHeight="1" x14ac:dyDescent="0.3">
      <c r="E951" s="20" t="str">
        <f>IF(A951="","",COUNTIFS($A$2:A951,A951,$B$2:B951,B951)&amp; IF(B951="National Park Fees", IFERROR(VLOOKUP(A951,Setting!$E$39:$G$355,3,FALSE),""),""))</f>
        <v/>
      </c>
      <c r="M951" s="46" t="str">
        <f t="shared" si="15"/>
        <v/>
      </c>
    </row>
    <row r="952" spans="5:13" ht="24.95" customHeight="1" x14ac:dyDescent="0.3">
      <c r="E952" s="20" t="str">
        <f>IF(A952="","",COUNTIFS($A$2:A952,A952,$B$2:B952,B952)&amp; IF(B952="National Park Fees", IFERROR(VLOOKUP(A952,Setting!$E$39:$G$355,3,FALSE),""),""))</f>
        <v/>
      </c>
      <c r="M952" s="46" t="str">
        <f t="shared" si="15"/>
        <v/>
      </c>
    </row>
    <row r="953" spans="5:13" ht="24.95" customHeight="1" x14ac:dyDescent="0.3">
      <c r="E953" s="20" t="str">
        <f>IF(A953="","",COUNTIFS($A$2:A953,A953,$B$2:B953,B953)&amp; IF(B953="National Park Fees", IFERROR(VLOOKUP(A953,Setting!$E$39:$G$355,3,FALSE),""),""))</f>
        <v/>
      </c>
      <c r="M953" s="46" t="str">
        <f t="shared" si="15"/>
        <v/>
      </c>
    </row>
    <row r="954" spans="5:13" ht="24.95" customHeight="1" x14ac:dyDescent="0.3">
      <c r="E954" s="20" t="str">
        <f>IF(A954="","",COUNTIFS($A$2:A954,A954,$B$2:B954,B954)&amp; IF(B954="National Park Fees", IFERROR(VLOOKUP(A954,Setting!$E$39:$G$355,3,FALSE),""),""))</f>
        <v/>
      </c>
      <c r="M954" s="46" t="str">
        <f t="shared" si="15"/>
        <v/>
      </c>
    </row>
    <row r="955" spans="5:13" ht="24.95" customHeight="1" x14ac:dyDescent="0.3">
      <c r="E955" s="20" t="str">
        <f>IF(A955="","",COUNTIFS($A$2:A955,A955,$B$2:B955,B955)&amp; IF(B955="National Park Fees", IFERROR(VLOOKUP(A955,Setting!$E$39:$G$355,3,FALSE),""),""))</f>
        <v/>
      </c>
      <c r="M955" s="46" t="str">
        <f t="shared" si="15"/>
        <v/>
      </c>
    </row>
    <row r="956" spans="5:13" ht="24.95" customHeight="1" x14ac:dyDescent="0.3">
      <c r="E956" s="20" t="str">
        <f>IF(A956="","",COUNTIFS($A$2:A956,A956,$B$2:B956,B956)&amp; IF(B956="National Park Fees", IFERROR(VLOOKUP(A956,Setting!$E$39:$G$355,3,FALSE),""),""))</f>
        <v/>
      </c>
      <c r="M956" s="46" t="str">
        <f t="shared" si="15"/>
        <v/>
      </c>
    </row>
    <row r="957" spans="5:13" ht="24.95" customHeight="1" x14ac:dyDescent="0.3">
      <c r="E957" s="20" t="str">
        <f>IF(A957="","",COUNTIFS($A$2:A957,A957,$B$2:B957,B957)&amp; IF(B957="National Park Fees", IFERROR(VLOOKUP(A957,Setting!$E$39:$G$355,3,FALSE),""),""))</f>
        <v/>
      </c>
      <c r="M957" s="46" t="str">
        <f t="shared" si="15"/>
        <v/>
      </c>
    </row>
    <row r="958" spans="5:13" ht="24.95" customHeight="1" x14ac:dyDescent="0.3">
      <c r="E958" s="20" t="str">
        <f>IF(A958="","",COUNTIFS($A$2:A958,A958,$B$2:B958,B958)&amp; IF(B958="National Park Fees", IFERROR(VLOOKUP(A958,Setting!$E$39:$G$355,3,FALSE),""),""))</f>
        <v/>
      </c>
      <c r="M958" s="46" t="str">
        <f t="shared" si="15"/>
        <v/>
      </c>
    </row>
    <row r="959" spans="5:13" ht="24.95" customHeight="1" x14ac:dyDescent="0.3">
      <c r="E959" s="20" t="str">
        <f>IF(A959="","",COUNTIFS($A$2:A959,A959,$B$2:B959,B959)&amp; IF(B959="National Park Fees", IFERROR(VLOOKUP(A959,Setting!$E$39:$G$355,3,FALSE),""),""))</f>
        <v/>
      </c>
      <c r="M959" s="46" t="str">
        <f t="shared" si="15"/>
        <v/>
      </c>
    </row>
    <row r="960" spans="5:13" ht="24.95" customHeight="1" x14ac:dyDescent="0.3">
      <c r="E960" s="20" t="str">
        <f>IF(A960="","",COUNTIFS($A$2:A960,A960,$B$2:B960,B960)&amp; IF(B960="National Park Fees", IFERROR(VLOOKUP(A960,Setting!$E$39:$G$355,3,FALSE),""),""))</f>
        <v/>
      </c>
      <c r="M960" s="46" t="str">
        <f t="shared" si="15"/>
        <v/>
      </c>
    </row>
    <row r="961" spans="5:13" ht="24.95" customHeight="1" x14ac:dyDescent="0.3">
      <c r="E961" s="20" t="str">
        <f>IF(A961="","",COUNTIFS($A$2:A961,A961,$B$2:B961,B961)&amp; IF(B961="National Park Fees", IFERROR(VLOOKUP(A961,Setting!$E$39:$G$355,3,FALSE),""),""))</f>
        <v/>
      </c>
      <c r="M961" s="46" t="str">
        <f t="shared" si="15"/>
        <v/>
      </c>
    </row>
    <row r="962" spans="5:13" ht="24.95" customHeight="1" x14ac:dyDescent="0.3">
      <c r="E962" s="20" t="str">
        <f>IF(A962="","",COUNTIFS($A$2:A962,A962,$B$2:B962,B962)&amp; IF(B962="National Park Fees", IFERROR(VLOOKUP(A962,Setting!$E$39:$G$355,3,FALSE),""),""))</f>
        <v/>
      </c>
      <c r="M962" s="46" t="str">
        <f t="shared" si="15"/>
        <v/>
      </c>
    </row>
    <row r="963" spans="5:13" ht="24.95" customHeight="1" x14ac:dyDescent="0.3">
      <c r="E963" s="20" t="str">
        <f>IF(A963="","",COUNTIFS($A$2:A963,A963,$B$2:B963,B963)&amp; IF(B963="National Park Fees", IFERROR(VLOOKUP(A963,Setting!$E$39:$G$355,3,FALSE),""),""))</f>
        <v/>
      </c>
      <c r="M963" s="46" t="str">
        <f t="shared" si="15"/>
        <v/>
      </c>
    </row>
    <row r="964" spans="5:13" ht="24.95" customHeight="1" x14ac:dyDescent="0.3">
      <c r="E964" s="20" t="str">
        <f>IF(A964="","",COUNTIFS($A$2:A964,A964,$B$2:B964,B964)&amp; IF(B964="National Park Fees", IFERROR(VLOOKUP(A964,Setting!$E$39:$G$355,3,FALSE),""),""))</f>
        <v/>
      </c>
      <c r="M964" s="46" t="str">
        <f t="shared" si="15"/>
        <v/>
      </c>
    </row>
    <row r="965" spans="5:13" ht="24.95" customHeight="1" x14ac:dyDescent="0.3">
      <c r="E965" s="20" t="str">
        <f>IF(A965="","",COUNTIFS($A$2:A965,A965,$B$2:B965,B965)&amp; IF(B965="National Park Fees", IFERROR(VLOOKUP(A965,Setting!$E$39:$G$355,3,FALSE),""),""))</f>
        <v/>
      </c>
      <c r="M965" s="46" t="str">
        <f t="shared" si="15"/>
        <v/>
      </c>
    </row>
    <row r="966" spans="5:13" ht="24.95" customHeight="1" x14ac:dyDescent="0.3">
      <c r="E966" s="20" t="str">
        <f>IF(A966="","",COUNTIFS($A$2:A966,A966,$B$2:B966,B966)&amp; IF(B966="National Park Fees", IFERROR(VLOOKUP(A966,Setting!$E$39:$G$355,3,FALSE),""),""))</f>
        <v/>
      </c>
      <c r="M966" s="46" t="str">
        <f t="shared" si="15"/>
        <v/>
      </c>
    </row>
    <row r="967" spans="5:13" ht="24.95" customHeight="1" x14ac:dyDescent="0.3">
      <c r="E967" s="20" t="str">
        <f>IF(A967="","",COUNTIFS($A$2:A967,A967,$B$2:B967,B967)&amp; IF(B967="National Park Fees", IFERROR(VLOOKUP(A967,Setting!$E$39:$G$355,3,FALSE),""),""))</f>
        <v/>
      </c>
      <c r="M967" s="46" t="str">
        <f t="shared" si="15"/>
        <v/>
      </c>
    </row>
    <row r="968" spans="5:13" ht="24.95" customHeight="1" x14ac:dyDescent="0.3">
      <c r="E968" s="20" t="str">
        <f>IF(A968="","",COUNTIFS($A$2:A968,A968,$B$2:B968,B968)&amp; IF(B968="National Park Fees", IFERROR(VLOOKUP(A968,Setting!$E$39:$G$355,3,FALSE),""),""))</f>
        <v/>
      </c>
      <c r="M968" s="46" t="str">
        <f t="shared" si="15"/>
        <v/>
      </c>
    </row>
    <row r="969" spans="5:13" ht="24.95" customHeight="1" x14ac:dyDescent="0.3">
      <c r="E969" s="20" t="str">
        <f>IF(A969="","",COUNTIFS($A$2:A969,A969,$B$2:B969,B969)&amp; IF(B969="National Park Fees", IFERROR(VLOOKUP(A969,Setting!$E$39:$G$355,3,FALSE),""),""))</f>
        <v/>
      </c>
      <c r="M969" s="46" t="str">
        <f t="shared" si="15"/>
        <v/>
      </c>
    </row>
    <row r="970" spans="5:13" ht="24.95" customHeight="1" x14ac:dyDescent="0.3">
      <c r="E970" s="20" t="str">
        <f>IF(A970="","",COUNTIFS($A$2:A970,A970,$B$2:B970,B970)&amp; IF(B970="National Park Fees", IFERROR(VLOOKUP(A970,Setting!$E$39:$G$355,3,FALSE),""),""))</f>
        <v/>
      </c>
      <c r="M970" s="46" t="str">
        <f t="shared" si="15"/>
        <v/>
      </c>
    </row>
    <row r="971" spans="5:13" ht="24.95" customHeight="1" x14ac:dyDescent="0.3">
      <c r="E971" s="20" t="str">
        <f>IF(A971="","",COUNTIFS($A$2:A971,A971,$B$2:B971,B971)&amp; IF(B971="National Park Fees", IFERROR(VLOOKUP(A971,Setting!$E$39:$G$355,3,FALSE),""),""))</f>
        <v/>
      </c>
      <c r="M971" s="46" t="str">
        <f t="shared" si="15"/>
        <v/>
      </c>
    </row>
    <row r="972" spans="5:13" ht="24.95" customHeight="1" x14ac:dyDescent="0.3">
      <c r="E972" s="20" t="str">
        <f>IF(A972="","",COUNTIFS($A$2:A972,A972,$B$2:B972,B972)&amp; IF(B972="National Park Fees", IFERROR(VLOOKUP(A972,Setting!$E$39:$G$355,3,FALSE),""),""))</f>
        <v/>
      </c>
      <c r="M972" s="46" t="str">
        <f t="shared" si="15"/>
        <v/>
      </c>
    </row>
    <row r="973" spans="5:13" ht="24.95" customHeight="1" x14ac:dyDescent="0.3">
      <c r="E973" s="20" t="str">
        <f>IF(A973="","",COUNTIFS($A$2:A973,A973,$B$2:B973,B973)&amp; IF(B973="National Park Fees", IFERROR(VLOOKUP(A973,Setting!$E$39:$G$355,3,FALSE),""),""))</f>
        <v/>
      </c>
      <c r="M973" s="46" t="str">
        <f t="shared" si="15"/>
        <v/>
      </c>
    </row>
    <row r="974" spans="5:13" ht="24.95" customHeight="1" x14ac:dyDescent="0.3">
      <c r="E974" s="20" t="str">
        <f>IF(A974="","",COUNTIFS($A$2:A974,A974,$B$2:B974,B974)&amp; IF(B974="National Park Fees", IFERROR(VLOOKUP(A974,Setting!$E$39:$G$355,3,FALSE),""),""))</f>
        <v/>
      </c>
      <c r="M974" s="46" t="str">
        <f t="shared" si="15"/>
        <v/>
      </c>
    </row>
    <row r="975" spans="5:13" ht="24.95" customHeight="1" x14ac:dyDescent="0.3">
      <c r="E975" s="20" t="str">
        <f>IF(A975="","",COUNTIFS($A$2:A975,A975,$B$2:B975,B975)&amp; IF(B975="National Park Fees", IFERROR(VLOOKUP(A975,Setting!$E$39:$G$355,3,FALSE),""),""))</f>
        <v/>
      </c>
      <c r="M975" s="46" t="str">
        <f t="shared" ref="M975:M1038" si="16">IF(AND($F975="",$G975="",$A975&lt;&gt;""),"Mistake","")</f>
        <v/>
      </c>
    </row>
    <row r="976" spans="5:13" ht="24.95" customHeight="1" x14ac:dyDescent="0.3">
      <c r="E976" s="20" t="str">
        <f>IF(A976="","",COUNTIFS($A$2:A976,A976,$B$2:B976,B976)&amp; IF(B976="National Park Fees", IFERROR(VLOOKUP(A976,Setting!$E$39:$G$355,3,FALSE),""),""))</f>
        <v/>
      </c>
      <c r="M976" s="46" t="str">
        <f t="shared" si="16"/>
        <v/>
      </c>
    </row>
    <row r="977" spans="5:13" ht="24.95" customHeight="1" x14ac:dyDescent="0.3">
      <c r="E977" s="20" t="str">
        <f>IF(A977="","",COUNTIFS($A$2:A977,A977,$B$2:B977,B977)&amp; IF(B977="National Park Fees", IFERROR(VLOOKUP(A977,Setting!$E$39:$G$355,3,FALSE),""),""))</f>
        <v/>
      </c>
      <c r="M977" s="46" t="str">
        <f t="shared" si="16"/>
        <v/>
      </c>
    </row>
    <row r="978" spans="5:13" ht="24.95" customHeight="1" x14ac:dyDescent="0.3">
      <c r="E978" s="20" t="str">
        <f>IF(A978="","",COUNTIFS($A$2:A978,A978,$B$2:B978,B978)&amp; IF(B978="National Park Fees", IFERROR(VLOOKUP(A978,Setting!$E$39:$G$355,3,FALSE),""),""))</f>
        <v/>
      </c>
      <c r="M978" s="46" t="str">
        <f t="shared" si="16"/>
        <v/>
      </c>
    </row>
    <row r="979" spans="5:13" ht="24.95" customHeight="1" x14ac:dyDescent="0.3">
      <c r="E979" s="20" t="str">
        <f>IF(A979="","",COUNTIFS($A$2:A979,A979,$B$2:B979,B979)&amp; IF(B979="National Park Fees", IFERROR(VLOOKUP(A979,Setting!$E$39:$G$355,3,FALSE),""),""))</f>
        <v/>
      </c>
      <c r="M979" s="46" t="str">
        <f t="shared" si="16"/>
        <v/>
      </c>
    </row>
    <row r="980" spans="5:13" ht="24.95" customHeight="1" x14ac:dyDescent="0.3">
      <c r="E980" s="20" t="str">
        <f>IF(A980="","",COUNTIFS($A$2:A980,A980,$B$2:B980,B980)&amp; IF(B980="National Park Fees", IFERROR(VLOOKUP(A980,Setting!$E$39:$G$355,3,FALSE),""),""))</f>
        <v/>
      </c>
      <c r="M980" s="46" t="str">
        <f t="shared" si="16"/>
        <v/>
      </c>
    </row>
    <row r="981" spans="5:13" ht="24.95" customHeight="1" x14ac:dyDescent="0.3">
      <c r="E981" s="20" t="str">
        <f>IF(A981="","",COUNTIFS($A$2:A981,A981,$B$2:B981,B981)&amp; IF(B981="National Park Fees", IFERROR(VLOOKUP(A981,Setting!$E$39:$G$355,3,FALSE),""),""))</f>
        <v/>
      </c>
      <c r="M981" s="46" t="str">
        <f t="shared" si="16"/>
        <v/>
      </c>
    </row>
    <row r="982" spans="5:13" ht="24.95" customHeight="1" x14ac:dyDescent="0.3">
      <c r="E982" s="20" t="str">
        <f>IF(A982="","",COUNTIFS($A$2:A982,A982,$B$2:B982,B982)&amp; IF(B982="National Park Fees", IFERROR(VLOOKUP(A982,Setting!$E$39:$G$355,3,FALSE),""),""))</f>
        <v/>
      </c>
      <c r="M982" s="46" t="str">
        <f t="shared" si="16"/>
        <v/>
      </c>
    </row>
    <row r="983" spans="5:13" ht="24.95" customHeight="1" x14ac:dyDescent="0.3">
      <c r="E983" s="20" t="str">
        <f>IF(A983="","",COUNTIFS($A$2:A983,A983,$B$2:B983,B983)&amp; IF(B983="National Park Fees", IFERROR(VLOOKUP(A983,Setting!$E$39:$G$355,3,FALSE),""),""))</f>
        <v/>
      </c>
      <c r="M983" s="46" t="str">
        <f t="shared" si="16"/>
        <v/>
      </c>
    </row>
    <row r="984" spans="5:13" ht="24.95" customHeight="1" x14ac:dyDescent="0.3">
      <c r="E984" s="20" t="str">
        <f>IF(A984="","",COUNTIFS($A$2:A984,A984,$B$2:B984,B984)&amp; IF(B984="National Park Fees", IFERROR(VLOOKUP(A984,Setting!$E$39:$G$355,3,FALSE),""),""))</f>
        <v/>
      </c>
      <c r="M984" s="46" t="str">
        <f t="shared" si="16"/>
        <v/>
      </c>
    </row>
    <row r="985" spans="5:13" ht="24.95" customHeight="1" x14ac:dyDescent="0.3">
      <c r="E985" s="20" t="str">
        <f>IF(A985="","",COUNTIFS($A$2:A985,A985,$B$2:B985,B985)&amp; IF(B985="National Park Fees", IFERROR(VLOOKUP(A985,Setting!$E$39:$G$355,3,FALSE),""),""))</f>
        <v/>
      </c>
      <c r="M985" s="46" t="str">
        <f t="shared" si="16"/>
        <v/>
      </c>
    </row>
    <row r="986" spans="5:13" ht="24.95" customHeight="1" x14ac:dyDescent="0.3">
      <c r="E986" s="20" t="str">
        <f>IF(A986="","",COUNTIFS($A$2:A986,A986,$B$2:B986,B986)&amp; IF(B986="National Park Fees", IFERROR(VLOOKUP(A986,Setting!$E$39:$G$355,3,FALSE),""),""))</f>
        <v/>
      </c>
      <c r="M986" s="46" t="str">
        <f t="shared" si="16"/>
        <v/>
      </c>
    </row>
    <row r="987" spans="5:13" ht="24.95" customHeight="1" x14ac:dyDescent="0.3">
      <c r="E987" s="20" t="str">
        <f>IF(A987="","",COUNTIFS($A$2:A987,A987,$B$2:B987,B987)&amp; IF(B987="National Park Fees", IFERROR(VLOOKUP(A987,Setting!$E$39:$G$355,3,FALSE),""),""))</f>
        <v/>
      </c>
      <c r="M987" s="46" t="str">
        <f t="shared" si="16"/>
        <v/>
      </c>
    </row>
    <row r="988" spans="5:13" ht="24.95" customHeight="1" x14ac:dyDescent="0.3">
      <c r="E988" s="20" t="str">
        <f>IF(A988="","",COUNTIFS($A$2:A988,A988,$B$2:B988,B988)&amp; IF(B988="National Park Fees", IFERROR(VLOOKUP(A988,Setting!$E$39:$G$355,3,FALSE),""),""))</f>
        <v/>
      </c>
      <c r="M988" s="46" t="str">
        <f t="shared" si="16"/>
        <v/>
      </c>
    </row>
    <row r="989" spans="5:13" ht="24.95" customHeight="1" x14ac:dyDescent="0.3">
      <c r="E989" s="20" t="str">
        <f>IF(A989="","",COUNTIFS($A$2:A989,A989,$B$2:B989,B989)&amp; IF(B989="National Park Fees", IFERROR(VLOOKUP(A989,Setting!$E$39:$G$355,3,FALSE),""),""))</f>
        <v/>
      </c>
      <c r="M989" s="46" t="str">
        <f t="shared" si="16"/>
        <v/>
      </c>
    </row>
    <row r="990" spans="5:13" ht="24.95" customHeight="1" x14ac:dyDescent="0.3">
      <c r="E990" s="20" t="str">
        <f>IF(A990="","",COUNTIFS($A$2:A990,A990,$B$2:B990,B990)&amp; IF(B990="National Park Fees", IFERROR(VLOOKUP(A990,Setting!$E$39:$G$355,3,FALSE),""),""))</f>
        <v/>
      </c>
      <c r="M990" s="46" t="str">
        <f t="shared" si="16"/>
        <v/>
      </c>
    </row>
    <row r="991" spans="5:13" ht="24.95" customHeight="1" x14ac:dyDescent="0.3">
      <c r="E991" s="20" t="str">
        <f>IF(A991="","",COUNTIFS($A$2:A991,A991,$B$2:B991,B991)&amp; IF(B991="National Park Fees", IFERROR(VLOOKUP(A991,Setting!$E$39:$G$355,3,FALSE),""),""))</f>
        <v/>
      </c>
      <c r="M991" s="46" t="str">
        <f t="shared" si="16"/>
        <v/>
      </c>
    </row>
    <row r="992" spans="5:13" ht="24.95" customHeight="1" x14ac:dyDescent="0.3">
      <c r="E992" s="20" t="str">
        <f>IF(A992="","",COUNTIFS($A$2:A992,A992,$B$2:B992,B992)&amp; IF(B992="National Park Fees", IFERROR(VLOOKUP(A992,Setting!$E$39:$G$355,3,FALSE),""),""))</f>
        <v/>
      </c>
      <c r="M992" s="46" t="str">
        <f t="shared" si="16"/>
        <v/>
      </c>
    </row>
    <row r="993" spans="5:13" ht="24.95" customHeight="1" x14ac:dyDescent="0.3">
      <c r="E993" s="20" t="str">
        <f>IF(A993="","",COUNTIFS($A$2:A993,A993,$B$2:B993,B993)&amp; IF(B993="National Park Fees", IFERROR(VLOOKUP(A993,Setting!$E$39:$G$355,3,FALSE),""),""))</f>
        <v/>
      </c>
      <c r="M993" s="46" t="str">
        <f t="shared" si="16"/>
        <v/>
      </c>
    </row>
    <row r="994" spans="5:13" ht="24.95" customHeight="1" x14ac:dyDescent="0.3">
      <c r="E994" s="20" t="str">
        <f>IF(A994="","",COUNTIFS($A$2:A994,A994,$B$2:B994,B994)&amp; IF(B994="National Park Fees", IFERROR(VLOOKUP(A994,Setting!$E$39:$G$355,3,FALSE),""),""))</f>
        <v/>
      </c>
      <c r="M994" s="46" t="str">
        <f t="shared" si="16"/>
        <v/>
      </c>
    </row>
    <row r="995" spans="5:13" ht="24.95" customHeight="1" x14ac:dyDescent="0.3">
      <c r="E995" s="20" t="str">
        <f>IF(A995="","",COUNTIFS($A$2:A995,A995,$B$2:B995,B995)&amp; IF(B995="National Park Fees", IFERROR(VLOOKUP(A995,Setting!$E$39:$G$355,3,FALSE),""),""))</f>
        <v/>
      </c>
      <c r="M995" s="46" t="str">
        <f t="shared" si="16"/>
        <v/>
      </c>
    </row>
    <row r="996" spans="5:13" ht="24.95" customHeight="1" x14ac:dyDescent="0.3">
      <c r="E996" s="20" t="str">
        <f>IF(A996="","",COUNTIFS($A$2:A996,A996,$B$2:B996,B996)&amp; IF(B996="National Park Fees", IFERROR(VLOOKUP(A996,Setting!$E$39:$G$355,3,FALSE),""),""))</f>
        <v/>
      </c>
      <c r="M996" s="46" t="str">
        <f t="shared" si="16"/>
        <v/>
      </c>
    </row>
    <row r="997" spans="5:13" ht="24.95" customHeight="1" x14ac:dyDescent="0.3">
      <c r="E997" s="20" t="str">
        <f>IF(A997="","",COUNTIFS($A$2:A997,A997,$B$2:B997,B997)&amp; IF(B997="National Park Fees", IFERROR(VLOOKUP(A997,Setting!$E$39:$G$355,3,FALSE),""),""))</f>
        <v/>
      </c>
      <c r="M997" s="46" t="str">
        <f t="shared" si="16"/>
        <v/>
      </c>
    </row>
    <row r="998" spans="5:13" ht="24.95" customHeight="1" x14ac:dyDescent="0.3">
      <c r="E998" s="20" t="str">
        <f>IF(A998="","",COUNTIFS($A$2:A998,A998,$B$2:B998,B998)&amp; IF(B998="National Park Fees", IFERROR(VLOOKUP(A998,Setting!$E$39:$G$355,3,FALSE),""),""))</f>
        <v/>
      </c>
      <c r="M998" s="46" t="str">
        <f t="shared" si="16"/>
        <v/>
      </c>
    </row>
    <row r="999" spans="5:13" ht="24.95" customHeight="1" x14ac:dyDescent="0.3">
      <c r="E999" s="20" t="str">
        <f>IF(A999="","",COUNTIFS($A$2:A999,A999,$B$2:B999,B999)&amp; IF(B999="National Park Fees", IFERROR(VLOOKUP(A999,Setting!$E$39:$G$355,3,FALSE),""),""))</f>
        <v/>
      </c>
      <c r="M999" s="46" t="str">
        <f t="shared" si="16"/>
        <v/>
      </c>
    </row>
    <row r="1000" spans="5:13" ht="24.95" customHeight="1" x14ac:dyDescent="0.3">
      <c r="E1000" s="20" t="str">
        <f>IF(A1000="","",COUNTIFS($A$2:A1000,A1000,$B$2:B1000,B1000)&amp; IF(B1000="National Park Fees", IFERROR(VLOOKUP(A1000,Setting!$E$39:$G$355,3,FALSE),""),""))</f>
        <v/>
      </c>
      <c r="M1000" s="46" t="str">
        <f t="shared" si="16"/>
        <v/>
      </c>
    </row>
    <row r="1001" spans="5:13" ht="24.95" customHeight="1" x14ac:dyDescent="0.3">
      <c r="E1001" s="20" t="str">
        <f>IF(A1001="","",COUNTIFS($A$2:A1001,A1001,$B$2:B1001,B1001)&amp; IF(B1001="National Park Fees", IFERROR(VLOOKUP(A1001,Setting!$E$39:$G$355,3,FALSE),""),""))</f>
        <v/>
      </c>
      <c r="M1001" s="46" t="str">
        <f t="shared" si="16"/>
        <v/>
      </c>
    </row>
    <row r="1002" spans="5:13" ht="24.95" customHeight="1" x14ac:dyDescent="0.3">
      <c r="E1002" s="20" t="str">
        <f>IF(A1002="","",COUNTIFS($A$2:A1002,A1002,$B$2:B1002,B1002)&amp; IF(B1002="National Park Fees", IFERROR(VLOOKUP(A1002,Setting!$E$39:$G$355,3,FALSE),""),""))</f>
        <v/>
      </c>
      <c r="M1002" s="46" t="str">
        <f t="shared" si="16"/>
        <v/>
      </c>
    </row>
    <row r="1003" spans="5:13" ht="24.95" customHeight="1" x14ac:dyDescent="0.3">
      <c r="E1003" s="20" t="str">
        <f>IF(A1003="","",COUNTIFS($A$2:A1003,A1003,$B$2:B1003,B1003)&amp; IF(B1003="National Park Fees", IFERROR(VLOOKUP(A1003,Setting!$E$39:$G$355,3,FALSE),""),""))</f>
        <v/>
      </c>
      <c r="M1003" s="46" t="str">
        <f t="shared" si="16"/>
        <v/>
      </c>
    </row>
    <row r="1004" spans="5:13" ht="24.95" customHeight="1" x14ac:dyDescent="0.3">
      <c r="E1004" s="20" t="str">
        <f>IF(A1004="","",COUNTIFS($A$2:A1004,A1004,$B$2:B1004,B1004)&amp; IF(B1004="National Park Fees", IFERROR(VLOOKUP(A1004,Setting!$E$39:$G$355,3,FALSE),""),""))</f>
        <v/>
      </c>
      <c r="M1004" s="46" t="str">
        <f t="shared" si="16"/>
        <v/>
      </c>
    </row>
    <row r="1005" spans="5:13" ht="24.95" customHeight="1" x14ac:dyDescent="0.3">
      <c r="E1005" s="20" t="str">
        <f>IF(A1005="","",COUNTIFS($A$2:A1005,A1005,$B$2:B1005,B1005)&amp; IF(B1005="National Park Fees", IFERROR(VLOOKUP(A1005,Setting!$E$39:$G$355,3,FALSE),""),""))</f>
        <v/>
      </c>
      <c r="M1005" s="46" t="str">
        <f t="shared" si="16"/>
        <v/>
      </c>
    </row>
    <row r="1006" spans="5:13" ht="24.95" customHeight="1" x14ac:dyDescent="0.3">
      <c r="E1006" s="20" t="str">
        <f>IF(A1006="","",COUNTIFS($A$2:A1006,A1006,$B$2:B1006,B1006)&amp; IF(B1006="National Park Fees", IFERROR(VLOOKUP(A1006,Setting!$E$39:$G$355,3,FALSE),""),""))</f>
        <v/>
      </c>
      <c r="M1006" s="46" t="str">
        <f t="shared" si="16"/>
        <v/>
      </c>
    </row>
    <row r="1007" spans="5:13" ht="24.95" customHeight="1" x14ac:dyDescent="0.3">
      <c r="E1007" s="20" t="str">
        <f>IF(A1007="","",COUNTIFS($A$2:A1007,A1007,$B$2:B1007,B1007)&amp; IF(B1007="National Park Fees", IFERROR(VLOOKUP(A1007,Setting!$E$39:$G$355,3,FALSE),""),""))</f>
        <v/>
      </c>
      <c r="M1007" s="46" t="str">
        <f t="shared" si="16"/>
        <v/>
      </c>
    </row>
    <row r="1008" spans="5:13" ht="24.95" customHeight="1" x14ac:dyDescent="0.3">
      <c r="E1008" s="20" t="str">
        <f>IF(A1008="","",COUNTIFS($A$2:A1008,A1008,$B$2:B1008,B1008)&amp; IF(B1008="National Park Fees", IFERROR(VLOOKUP(A1008,Setting!$E$39:$G$355,3,FALSE),""),""))</f>
        <v/>
      </c>
      <c r="M1008" s="46" t="str">
        <f t="shared" si="16"/>
        <v/>
      </c>
    </row>
    <row r="1009" spans="5:13" ht="24.95" customHeight="1" x14ac:dyDescent="0.3">
      <c r="E1009" s="20" t="str">
        <f>IF(A1009="","",COUNTIFS($A$2:A1009,A1009,$B$2:B1009,B1009)&amp; IF(B1009="National Park Fees", IFERROR(VLOOKUP(A1009,Setting!$E$39:$G$355,3,FALSE),""),""))</f>
        <v/>
      </c>
      <c r="M1009" s="46" t="str">
        <f t="shared" si="16"/>
        <v/>
      </c>
    </row>
    <row r="1010" spans="5:13" ht="24.95" customHeight="1" x14ac:dyDescent="0.3">
      <c r="E1010" s="20" t="str">
        <f>IF(A1010="","",COUNTIFS($A$2:A1010,A1010,$B$2:B1010,B1010)&amp; IF(B1010="National Park Fees", IFERROR(VLOOKUP(A1010,Setting!$E$39:$G$355,3,FALSE),""),""))</f>
        <v/>
      </c>
      <c r="M1010" s="46" t="str">
        <f t="shared" si="16"/>
        <v/>
      </c>
    </row>
    <row r="1011" spans="5:13" ht="24.95" customHeight="1" x14ac:dyDescent="0.3">
      <c r="E1011" s="20" t="str">
        <f>IF(A1011="","",COUNTIFS($A$2:A1011,A1011,$B$2:B1011,B1011)&amp; IF(B1011="National Park Fees", IFERROR(VLOOKUP(A1011,Setting!$E$39:$G$355,3,FALSE),""),""))</f>
        <v/>
      </c>
      <c r="M1011" s="46" t="str">
        <f t="shared" si="16"/>
        <v/>
      </c>
    </row>
    <row r="1012" spans="5:13" ht="24.95" customHeight="1" x14ac:dyDescent="0.3">
      <c r="E1012" s="20" t="str">
        <f>IF(A1012="","",COUNTIFS($A$2:A1012,A1012,$B$2:B1012,B1012)&amp; IF(B1012="National Park Fees", IFERROR(VLOOKUP(A1012,Setting!$E$39:$G$355,3,FALSE),""),""))</f>
        <v/>
      </c>
      <c r="M1012" s="46" t="str">
        <f t="shared" si="16"/>
        <v/>
      </c>
    </row>
    <row r="1013" spans="5:13" ht="24.95" customHeight="1" x14ac:dyDescent="0.3">
      <c r="E1013" s="20" t="str">
        <f>IF(A1013="","",COUNTIFS($A$2:A1013,A1013,$B$2:B1013,B1013)&amp; IF(B1013="National Park Fees", IFERROR(VLOOKUP(A1013,Setting!$E$39:$G$355,3,FALSE),""),""))</f>
        <v/>
      </c>
      <c r="M1013" s="46" t="str">
        <f t="shared" si="16"/>
        <v/>
      </c>
    </row>
    <row r="1014" spans="5:13" ht="24.95" customHeight="1" x14ac:dyDescent="0.3">
      <c r="E1014" s="20" t="str">
        <f>IF(A1014="","",COUNTIFS($A$2:A1014,A1014,$B$2:B1014,B1014)&amp; IF(B1014="National Park Fees", IFERROR(VLOOKUP(A1014,Setting!$E$39:$G$355,3,FALSE),""),""))</f>
        <v/>
      </c>
      <c r="M1014" s="46" t="str">
        <f t="shared" si="16"/>
        <v/>
      </c>
    </row>
    <row r="1015" spans="5:13" ht="24.95" customHeight="1" x14ac:dyDescent="0.3">
      <c r="E1015" s="20" t="str">
        <f>IF(A1015="","",COUNTIFS($A$2:A1015,A1015,$B$2:B1015,B1015)&amp; IF(B1015="National Park Fees", IFERROR(VLOOKUP(A1015,Setting!$E$39:$G$355,3,FALSE),""),""))</f>
        <v/>
      </c>
      <c r="M1015" s="46" t="str">
        <f t="shared" si="16"/>
        <v/>
      </c>
    </row>
    <row r="1016" spans="5:13" ht="24.95" customHeight="1" x14ac:dyDescent="0.3">
      <c r="E1016" s="20" t="str">
        <f>IF(A1016="","",COUNTIFS($A$2:A1016,A1016,$B$2:B1016,B1016)&amp; IF(B1016="National Park Fees", IFERROR(VLOOKUP(A1016,Setting!$E$39:$G$355,3,FALSE),""),""))</f>
        <v/>
      </c>
      <c r="M1016" s="46" t="str">
        <f t="shared" si="16"/>
        <v/>
      </c>
    </row>
    <row r="1017" spans="5:13" ht="24.95" customHeight="1" x14ac:dyDescent="0.3">
      <c r="E1017" s="20" t="str">
        <f>IF(A1017="","",COUNTIFS($A$2:A1017,A1017,$B$2:B1017,B1017)&amp; IF(B1017="National Park Fees", IFERROR(VLOOKUP(A1017,Setting!$E$39:$G$355,3,FALSE),""),""))</f>
        <v/>
      </c>
      <c r="M1017" s="46" t="str">
        <f t="shared" si="16"/>
        <v/>
      </c>
    </row>
    <row r="1018" spans="5:13" ht="24.95" customHeight="1" x14ac:dyDescent="0.3">
      <c r="E1018" s="20" t="str">
        <f>IF(A1018="","",COUNTIFS($A$2:A1018,A1018,$B$2:B1018,B1018)&amp; IF(B1018="National Park Fees", IFERROR(VLOOKUP(A1018,Setting!$E$39:$G$355,3,FALSE),""),""))</f>
        <v/>
      </c>
      <c r="M1018" s="46" t="str">
        <f t="shared" si="16"/>
        <v/>
      </c>
    </row>
    <row r="1019" spans="5:13" ht="24.95" customHeight="1" x14ac:dyDescent="0.3">
      <c r="E1019" s="20" t="str">
        <f>IF(A1019="","",COUNTIFS($A$2:A1019,A1019,$B$2:B1019,B1019)&amp; IF(B1019="National Park Fees", IFERROR(VLOOKUP(A1019,Setting!$E$39:$G$355,3,FALSE),""),""))</f>
        <v/>
      </c>
      <c r="M1019" s="46" t="str">
        <f t="shared" si="16"/>
        <v/>
      </c>
    </row>
    <row r="1020" spans="5:13" ht="24.95" customHeight="1" x14ac:dyDescent="0.3">
      <c r="E1020" s="20" t="str">
        <f>IF(A1020="","",COUNTIFS($A$2:A1020,A1020,$B$2:B1020,B1020)&amp; IF(B1020="National Park Fees", IFERROR(VLOOKUP(A1020,Setting!$E$39:$G$355,3,FALSE),""),""))</f>
        <v/>
      </c>
      <c r="M1020" s="46" t="str">
        <f t="shared" si="16"/>
        <v/>
      </c>
    </row>
    <row r="1021" spans="5:13" ht="24.95" customHeight="1" x14ac:dyDescent="0.3">
      <c r="E1021" s="20" t="str">
        <f>IF(A1021="","",COUNTIFS($A$2:A1021,A1021,$B$2:B1021,B1021)&amp; IF(B1021="National Park Fees", IFERROR(VLOOKUP(A1021,Setting!$E$39:$G$355,3,FALSE),""),""))</f>
        <v/>
      </c>
      <c r="M1021" s="46" t="str">
        <f t="shared" si="16"/>
        <v/>
      </c>
    </row>
    <row r="1022" spans="5:13" ht="24.95" customHeight="1" x14ac:dyDescent="0.3">
      <c r="E1022" s="20" t="str">
        <f>IF(A1022="","",COUNTIFS($A$2:A1022,A1022,$B$2:B1022,B1022)&amp; IF(B1022="National Park Fees", IFERROR(VLOOKUP(A1022,Setting!$E$39:$G$355,3,FALSE),""),""))</f>
        <v/>
      </c>
      <c r="M1022" s="46" t="str">
        <f t="shared" si="16"/>
        <v/>
      </c>
    </row>
    <row r="1023" spans="5:13" ht="24.95" customHeight="1" x14ac:dyDescent="0.3">
      <c r="E1023" s="20" t="str">
        <f>IF(A1023="","",COUNTIFS($A$2:A1023,A1023,$B$2:B1023,B1023)&amp; IF(B1023="National Park Fees", IFERROR(VLOOKUP(A1023,Setting!$E$39:$G$355,3,FALSE),""),""))</f>
        <v/>
      </c>
      <c r="M1023" s="46" t="str">
        <f t="shared" si="16"/>
        <v/>
      </c>
    </row>
    <row r="1024" spans="5:13" ht="24.95" customHeight="1" x14ac:dyDescent="0.3">
      <c r="E1024" s="20" t="str">
        <f>IF(A1024="","",COUNTIFS($A$2:A1024,A1024,$B$2:B1024,B1024)&amp; IF(B1024="National Park Fees", IFERROR(VLOOKUP(A1024,Setting!$E$39:$G$355,3,FALSE),""),""))</f>
        <v/>
      </c>
      <c r="M1024" s="46" t="str">
        <f t="shared" si="16"/>
        <v/>
      </c>
    </row>
    <row r="1025" spans="5:13" ht="24.95" customHeight="1" x14ac:dyDescent="0.3">
      <c r="E1025" s="20" t="str">
        <f>IF(A1025="","",COUNTIFS($A$2:A1025,A1025,$B$2:B1025,B1025)&amp; IF(B1025="National Park Fees", IFERROR(VLOOKUP(A1025,Setting!$E$39:$G$355,3,FALSE),""),""))</f>
        <v/>
      </c>
      <c r="M1025" s="46" t="str">
        <f t="shared" si="16"/>
        <v/>
      </c>
    </row>
    <row r="1026" spans="5:13" ht="24.95" customHeight="1" x14ac:dyDescent="0.3">
      <c r="E1026" s="20" t="str">
        <f>IF(A1026="","",COUNTIFS($A$2:A1026,A1026,$B$2:B1026,B1026)&amp; IF(B1026="National Park Fees", IFERROR(VLOOKUP(A1026,Setting!$E$39:$G$355,3,FALSE),""),""))</f>
        <v/>
      </c>
      <c r="M1026" s="46" t="str">
        <f t="shared" si="16"/>
        <v/>
      </c>
    </row>
    <row r="1027" spans="5:13" ht="24.95" customHeight="1" x14ac:dyDescent="0.3">
      <c r="E1027" s="20" t="str">
        <f>IF(A1027="","",COUNTIFS($A$2:A1027,A1027,$B$2:B1027,B1027)&amp; IF(B1027="National Park Fees", IFERROR(VLOOKUP(A1027,Setting!$E$39:$G$355,3,FALSE),""),""))</f>
        <v/>
      </c>
      <c r="M1027" s="46" t="str">
        <f t="shared" si="16"/>
        <v/>
      </c>
    </row>
    <row r="1028" spans="5:13" ht="24.95" customHeight="1" x14ac:dyDescent="0.3">
      <c r="E1028" s="20" t="str">
        <f>IF(A1028="","",COUNTIFS($A$2:A1028,A1028,$B$2:B1028,B1028)&amp; IF(B1028="National Park Fees", IFERROR(VLOOKUP(A1028,Setting!$E$39:$G$355,3,FALSE),""),""))</f>
        <v/>
      </c>
      <c r="M1028" s="46" t="str">
        <f t="shared" si="16"/>
        <v/>
      </c>
    </row>
    <row r="1029" spans="5:13" ht="24.95" customHeight="1" x14ac:dyDescent="0.3">
      <c r="E1029" s="20" t="str">
        <f>IF(A1029="","",COUNTIFS($A$2:A1029,A1029,$B$2:B1029,B1029)&amp; IF(B1029="National Park Fees", IFERROR(VLOOKUP(A1029,Setting!$E$39:$G$355,3,FALSE),""),""))</f>
        <v/>
      </c>
      <c r="M1029" s="46" t="str">
        <f t="shared" si="16"/>
        <v/>
      </c>
    </row>
    <row r="1030" spans="5:13" ht="24.95" customHeight="1" x14ac:dyDescent="0.3">
      <c r="E1030" s="20" t="str">
        <f>IF(A1030="","",COUNTIFS($A$2:A1030,A1030,$B$2:B1030,B1030)&amp; IF(B1030="National Park Fees", IFERROR(VLOOKUP(A1030,Setting!$E$39:$G$355,3,FALSE),""),""))</f>
        <v/>
      </c>
      <c r="M1030" s="46" t="str">
        <f t="shared" si="16"/>
        <v/>
      </c>
    </row>
    <row r="1031" spans="5:13" ht="24.95" customHeight="1" x14ac:dyDescent="0.3">
      <c r="E1031" s="20" t="str">
        <f>IF(A1031="","",COUNTIFS($A$2:A1031,A1031,$B$2:B1031,B1031)&amp; IF(B1031="National Park Fees", IFERROR(VLOOKUP(A1031,Setting!$E$39:$G$355,3,FALSE),""),""))</f>
        <v/>
      </c>
      <c r="M1031" s="46" t="str">
        <f t="shared" si="16"/>
        <v/>
      </c>
    </row>
    <row r="1032" spans="5:13" ht="24.95" customHeight="1" x14ac:dyDescent="0.3">
      <c r="E1032" s="20" t="str">
        <f>IF(A1032="","",COUNTIFS($A$2:A1032,A1032,$B$2:B1032,B1032)&amp; IF(B1032="National Park Fees", IFERROR(VLOOKUP(A1032,Setting!$E$39:$G$355,3,FALSE),""),""))</f>
        <v/>
      </c>
      <c r="M1032" s="46" t="str">
        <f t="shared" si="16"/>
        <v/>
      </c>
    </row>
    <row r="1033" spans="5:13" ht="24.95" customHeight="1" x14ac:dyDescent="0.3">
      <c r="E1033" s="20" t="str">
        <f>IF(A1033="","",COUNTIFS($A$2:A1033,A1033,$B$2:B1033,B1033)&amp; IF(B1033="National Park Fees", IFERROR(VLOOKUP(A1033,Setting!$E$39:$G$355,3,FALSE),""),""))</f>
        <v/>
      </c>
      <c r="M1033" s="46" t="str">
        <f t="shared" si="16"/>
        <v/>
      </c>
    </row>
    <row r="1034" spans="5:13" ht="24.95" customHeight="1" x14ac:dyDescent="0.3">
      <c r="E1034" s="20" t="str">
        <f>IF(A1034="","",COUNTIFS($A$2:A1034,A1034,$B$2:B1034,B1034)&amp; IF(B1034="National Park Fees", IFERROR(VLOOKUP(A1034,Setting!$E$39:$G$355,3,FALSE),""),""))</f>
        <v/>
      </c>
      <c r="M1034" s="46" t="str">
        <f t="shared" si="16"/>
        <v/>
      </c>
    </row>
    <row r="1035" spans="5:13" ht="24.95" customHeight="1" x14ac:dyDescent="0.3">
      <c r="E1035" s="20" t="str">
        <f>IF(A1035="","",COUNTIFS($A$2:A1035,A1035,$B$2:B1035,B1035)&amp; IF(B1035="National Park Fees", IFERROR(VLOOKUP(A1035,Setting!$E$39:$G$355,3,FALSE),""),""))</f>
        <v/>
      </c>
      <c r="M1035" s="46" t="str">
        <f t="shared" si="16"/>
        <v/>
      </c>
    </row>
    <row r="1036" spans="5:13" ht="24.95" customHeight="1" x14ac:dyDescent="0.3">
      <c r="E1036" s="20" t="str">
        <f>IF(A1036="","",COUNTIFS($A$2:A1036,A1036,$B$2:B1036,B1036)&amp; IF(B1036="National Park Fees", IFERROR(VLOOKUP(A1036,Setting!$E$39:$G$355,3,FALSE),""),""))</f>
        <v/>
      </c>
      <c r="M1036" s="46" t="str">
        <f t="shared" si="16"/>
        <v/>
      </c>
    </row>
    <row r="1037" spans="5:13" ht="24.95" customHeight="1" x14ac:dyDescent="0.3">
      <c r="E1037" s="20" t="str">
        <f>IF(A1037="","",COUNTIFS($A$2:A1037,A1037,$B$2:B1037,B1037)&amp; IF(B1037="National Park Fees", IFERROR(VLOOKUP(A1037,Setting!$E$39:$G$355,3,FALSE),""),""))</f>
        <v/>
      </c>
      <c r="M1037" s="46" t="str">
        <f t="shared" si="16"/>
        <v/>
      </c>
    </row>
    <row r="1038" spans="5:13" ht="24.95" customHeight="1" x14ac:dyDescent="0.3">
      <c r="E1038" s="20" t="str">
        <f>IF(A1038="","",COUNTIFS($A$2:A1038,A1038,$B$2:B1038,B1038)&amp; IF(B1038="National Park Fees", IFERROR(VLOOKUP(A1038,Setting!$E$39:$G$355,3,FALSE),""),""))</f>
        <v/>
      </c>
      <c r="M1038" s="46" t="str">
        <f t="shared" si="16"/>
        <v/>
      </c>
    </row>
    <row r="1039" spans="5:13" ht="24.95" customHeight="1" x14ac:dyDescent="0.3">
      <c r="E1039" s="20" t="str">
        <f>IF(A1039="","",COUNTIFS($A$2:A1039,A1039,$B$2:B1039,B1039)&amp; IF(B1039="National Park Fees", IFERROR(VLOOKUP(A1039,Setting!$E$39:$G$355,3,FALSE),""),""))</f>
        <v/>
      </c>
      <c r="M1039" s="46" t="str">
        <f t="shared" ref="M1039:M1102" si="17">IF(AND($F1039="",$G1039="",$A1039&lt;&gt;""),"Mistake","")</f>
        <v/>
      </c>
    </row>
    <row r="1040" spans="5:13" ht="24.95" customHeight="1" x14ac:dyDescent="0.3">
      <c r="E1040" s="20" t="str">
        <f>IF(A1040="","",COUNTIFS($A$2:A1040,A1040,$B$2:B1040,B1040)&amp; IF(B1040="National Park Fees", IFERROR(VLOOKUP(A1040,Setting!$E$39:$G$355,3,FALSE),""),""))</f>
        <v/>
      </c>
      <c r="M1040" s="46" t="str">
        <f t="shared" si="17"/>
        <v/>
      </c>
    </row>
    <row r="1041" spans="5:13" ht="24.95" customHeight="1" x14ac:dyDescent="0.3">
      <c r="E1041" s="20" t="str">
        <f>IF(A1041="","",COUNTIFS($A$2:A1041,A1041,$B$2:B1041,B1041)&amp; IF(B1041="National Park Fees", IFERROR(VLOOKUP(A1041,Setting!$E$39:$G$355,3,FALSE),""),""))</f>
        <v/>
      </c>
      <c r="M1041" s="46" t="str">
        <f t="shared" si="17"/>
        <v/>
      </c>
    </row>
    <row r="1042" spans="5:13" ht="24.95" customHeight="1" x14ac:dyDescent="0.3">
      <c r="E1042" s="20" t="str">
        <f>IF(A1042="","",COUNTIFS($A$2:A1042,A1042,$B$2:B1042,B1042)&amp; IF(B1042="National Park Fees", IFERROR(VLOOKUP(A1042,Setting!$E$39:$G$355,3,FALSE),""),""))</f>
        <v/>
      </c>
      <c r="M1042" s="46" t="str">
        <f t="shared" si="17"/>
        <v/>
      </c>
    </row>
    <row r="1043" spans="5:13" ht="24.95" customHeight="1" x14ac:dyDescent="0.3">
      <c r="E1043" s="20" t="str">
        <f>IF(A1043="","",COUNTIFS($A$2:A1043,A1043,$B$2:B1043,B1043)&amp; IF(B1043="National Park Fees", IFERROR(VLOOKUP(A1043,Setting!$E$39:$G$355,3,FALSE),""),""))</f>
        <v/>
      </c>
      <c r="M1043" s="46" t="str">
        <f t="shared" si="17"/>
        <v/>
      </c>
    </row>
    <row r="1044" spans="5:13" ht="24.95" customHeight="1" x14ac:dyDescent="0.3">
      <c r="E1044" s="20" t="str">
        <f>IF(A1044="","",COUNTIFS($A$2:A1044,A1044,$B$2:B1044,B1044)&amp; IF(B1044="National Park Fees", IFERROR(VLOOKUP(A1044,Setting!$E$39:$G$355,3,FALSE),""),""))</f>
        <v/>
      </c>
      <c r="M1044" s="46" t="str">
        <f t="shared" si="17"/>
        <v/>
      </c>
    </row>
    <row r="1045" spans="5:13" ht="24.95" customHeight="1" x14ac:dyDescent="0.3">
      <c r="E1045" s="20" t="str">
        <f>IF(A1045="","",COUNTIFS($A$2:A1045,A1045,$B$2:B1045,B1045)&amp; IF(B1045="National Park Fees", IFERROR(VLOOKUP(A1045,Setting!$E$39:$G$355,3,FALSE),""),""))</f>
        <v/>
      </c>
      <c r="M1045" s="46" t="str">
        <f t="shared" si="17"/>
        <v/>
      </c>
    </row>
    <row r="1046" spans="5:13" ht="24.95" customHeight="1" x14ac:dyDescent="0.3">
      <c r="E1046" s="20" t="str">
        <f>IF(A1046="","",COUNTIFS($A$2:A1046,A1046,$B$2:B1046,B1046)&amp; IF(B1046="National Park Fees", IFERROR(VLOOKUP(A1046,Setting!$E$39:$G$355,3,FALSE),""),""))</f>
        <v/>
      </c>
      <c r="M1046" s="46" t="str">
        <f t="shared" si="17"/>
        <v/>
      </c>
    </row>
    <row r="1047" spans="5:13" ht="24.95" customHeight="1" x14ac:dyDescent="0.3">
      <c r="E1047" s="20" t="str">
        <f>IF(A1047="","",COUNTIFS($A$2:A1047,A1047,$B$2:B1047,B1047)&amp; IF(B1047="National Park Fees", IFERROR(VLOOKUP(A1047,Setting!$E$39:$G$355,3,FALSE),""),""))</f>
        <v/>
      </c>
      <c r="M1047" s="46" t="str">
        <f t="shared" si="17"/>
        <v/>
      </c>
    </row>
    <row r="1048" spans="5:13" ht="24.95" customHeight="1" x14ac:dyDescent="0.3">
      <c r="E1048" s="20" t="str">
        <f>IF(A1048="","",COUNTIFS($A$2:A1048,A1048,$B$2:B1048,B1048)&amp; IF(B1048="National Park Fees", IFERROR(VLOOKUP(A1048,Setting!$E$39:$G$355,3,FALSE),""),""))</f>
        <v/>
      </c>
      <c r="M1048" s="46" t="str">
        <f t="shared" si="17"/>
        <v/>
      </c>
    </row>
    <row r="1049" spans="5:13" ht="24.95" customHeight="1" x14ac:dyDescent="0.3">
      <c r="E1049" s="20" t="str">
        <f>IF(A1049="","",COUNTIFS($A$2:A1049,A1049,$B$2:B1049,B1049)&amp; IF(B1049="National Park Fees", IFERROR(VLOOKUP(A1049,Setting!$E$39:$G$355,3,FALSE),""),""))</f>
        <v/>
      </c>
      <c r="M1049" s="46" t="str">
        <f t="shared" si="17"/>
        <v/>
      </c>
    </row>
    <row r="1050" spans="5:13" ht="24.95" customHeight="1" x14ac:dyDescent="0.3">
      <c r="E1050" s="20" t="str">
        <f>IF(A1050="","",COUNTIFS($A$2:A1050,A1050,$B$2:B1050,B1050)&amp; IF(B1050="National Park Fees", IFERROR(VLOOKUP(A1050,Setting!$E$39:$G$355,3,FALSE),""),""))</f>
        <v/>
      </c>
      <c r="M1050" s="46" t="str">
        <f t="shared" si="17"/>
        <v/>
      </c>
    </row>
    <row r="1051" spans="5:13" ht="24.95" customHeight="1" x14ac:dyDescent="0.3">
      <c r="E1051" s="20" t="str">
        <f>IF(A1051="","",COUNTIFS($A$2:A1051,A1051,$B$2:B1051,B1051)&amp; IF(B1051="National Park Fees", IFERROR(VLOOKUP(A1051,Setting!$E$39:$G$355,3,FALSE),""),""))</f>
        <v/>
      </c>
      <c r="M1051" s="46" t="str">
        <f t="shared" si="17"/>
        <v/>
      </c>
    </row>
    <row r="1052" spans="5:13" ht="24.95" customHeight="1" x14ac:dyDescent="0.3">
      <c r="E1052" s="20" t="str">
        <f>IF(A1052="","",COUNTIFS($A$2:A1052,A1052,$B$2:B1052,B1052)&amp; IF(B1052="National Park Fees", IFERROR(VLOOKUP(A1052,Setting!$E$39:$G$355,3,FALSE),""),""))</f>
        <v/>
      </c>
      <c r="M1052" s="46" t="str">
        <f t="shared" si="17"/>
        <v/>
      </c>
    </row>
    <row r="1053" spans="5:13" ht="24.95" customHeight="1" x14ac:dyDescent="0.3">
      <c r="E1053" s="20" t="str">
        <f>IF(A1053="","",COUNTIFS($A$2:A1053,A1053,$B$2:B1053,B1053)&amp; IF(B1053="National Park Fees", IFERROR(VLOOKUP(A1053,Setting!$E$39:$G$355,3,FALSE),""),""))</f>
        <v/>
      </c>
      <c r="M1053" s="46" t="str">
        <f t="shared" si="17"/>
        <v/>
      </c>
    </row>
    <row r="1054" spans="5:13" ht="24.95" customHeight="1" x14ac:dyDescent="0.3">
      <c r="E1054" s="20" t="str">
        <f>IF(A1054="","",COUNTIFS($A$2:A1054,A1054,$B$2:B1054,B1054)&amp; IF(B1054="National Park Fees", IFERROR(VLOOKUP(A1054,Setting!$E$39:$G$355,3,FALSE),""),""))</f>
        <v/>
      </c>
      <c r="M1054" s="46" t="str">
        <f t="shared" si="17"/>
        <v/>
      </c>
    </row>
    <row r="1055" spans="5:13" ht="24.95" customHeight="1" x14ac:dyDescent="0.3">
      <c r="E1055" s="20" t="str">
        <f>IF(A1055="","",COUNTIFS($A$2:A1055,A1055,$B$2:B1055,B1055)&amp; IF(B1055="National Park Fees", IFERROR(VLOOKUP(A1055,Setting!$E$39:$G$355,3,FALSE),""),""))</f>
        <v/>
      </c>
      <c r="M1055" s="46" t="str">
        <f t="shared" si="17"/>
        <v/>
      </c>
    </row>
    <row r="1056" spans="5:13" ht="24.95" customHeight="1" x14ac:dyDescent="0.3">
      <c r="E1056" s="20" t="str">
        <f>IF(A1056="","",COUNTIFS($A$2:A1056,A1056,$B$2:B1056,B1056)&amp; IF(B1056="National Park Fees", IFERROR(VLOOKUP(A1056,Setting!$E$39:$G$355,3,FALSE),""),""))</f>
        <v/>
      </c>
      <c r="M1056" s="46" t="str">
        <f t="shared" si="17"/>
        <v/>
      </c>
    </row>
    <row r="1057" spans="5:13" ht="24.95" customHeight="1" x14ac:dyDescent="0.3">
      <c r="E1057" s="20" t="str">
        <f>IF(A1057="","",COUNTIFS($A$2:A1057,A1057,$B$2:B1057,B1057)&amp; IF(B1057="National Park Fees", IFERROR(VLOOKUP(A1057,Setting!$E$39:$G$355,3,FALSE),""),""))</f>
        <v/>
      </c>
      <c r="M1057" s="46" t="str">
        <f t="shared" si="17"/>
        <v/>
      </c>
    </row>
    <row r="1058" spans="5:13" ht="24.95" customHeight="1" x14ac:dyDescent="0.3">
      <c r="E1058" s="20" t="str">
        <f>IF(A1058="","",COUNTIFS($A$2:A1058,A1058,$B$2:B1058,B1058)&amp; IF(B1058="National Park Fees", IFERROR(VLOOKUP(A1058,Setting!$E$39:$G$355,3,FALSE),""),""))</f>
        <v/>
      </c>
      <c r="M1058" s="46" t="str">
        <f t="shared" si="17"/>
        <v/>
      </c>
    </row>
    <row r="1059" spans="5:13" ht="24.95" customHeight="1" x14ac:dyDescent="0.3">
      <c r="E1059" s="20" t="str">
        <f>IF(A1059="","",COUNTIFS($A$2:A1059,A1059,$B$2:B1059,B1059)&amp; IF(B1059="National Park Fees", IFERROR(VLOOKUP(A1059,Setting!$E$39:$G$355,3,FALSE),""),""))</f>
        <v/>
      </c>
      <c r="M1059" s="46" t="str">
        <f t="shared" si="17"/>
        <v/>
      </c>
    </row>
    <row r="1060" spans="5:13" ht="24.95" customHeight="1" x14ac:dyDescent="0.3">
      <c r="E1060" s="20" t="str">
        <f>IF(A1060="","",COUNTIFS($A$2:A1060,A1060,$B$2:B1060,B1060)&amp; IF(B1060="National Park Fees", IFERROR(VLOOKUP(A1060,Setting!$E$39:$G$355,3,FALSE),""),""))</f>
        <v/>
      </c>
      <c r="M1060" s="46" t="str">
        <f t="shared" si="17"/>
        <v/>
      </c>
    </row>
    <row r="1061" spans="5:13" ht="24.95" customHeight="1" x14ac:dyDescent="0.3">
      <c r="E1061" s="20" t="str">
        <f>IF(A1061="","",COUNTIFS($A$2:A1061,A1061,$B$2:B1061,B1061)&amp; IF(B1061="National Park Fees", IFERROR(VLOOKUP(A1061,Setting!$E$39:$G$355,3,FALSE),""),""))</f>
        <v/>
      </c>
      <c r="M1061" s="46" t="str">
        <f t="shared" si="17"/>
        <v/>
      </c>
    </row>
    <row r="1062" spans="5:13" ht="24.95" customHeight="1" x14ac:dyDescent="0.3">
      <c r="E1062" s="20" t="str">
        <f>IF(A1062="","",COUNTIFS($A$2:A1062,A1062,$B$2:B1062,B1062)&amp; IF(B1062="National Park Fees", IFERROR(VLOOKUP(A1062,Setting!$E$39:$G$355,3,FALSE),""),""))</f>
        <v/>
      </c>
      <c r="M1062" s="46" t="str">
        <f t="shared" si="17"/>
        <v/>
      </c>
    </row>
    <row r="1063" spans="5:13" ht="24.95" customHeight="1" x14ac:dyDescent="0.3">
      <c r="E1063" s="20" t="str">
        <f>IF(A1063="","",COUNTIFS($A$2:A1063,A1063,$B$2:B1063,B1063)&amp; IF(B1063="National Park Fees", IFERROR(VLOOKUP(A1063,Setting!$E$39:$G$355,3,FALSE),""),""))</f>
        <v/>
      </c>
      <c r="M1063" s="46" t="str">
        <f t="shared" si="17"/>
        <v/>
      </c>
    </row>
    <row r="1064" spans="5:13" ht="24.95" customHeight="1" x14ac:dyDescent="0.3">
      <c r="E1064" s="20" t="str">
        <f>IF(A1064="","",COUNTIFS($A$2:A1064,A1064,$B$2:B1064,B1064)&amp; IF(B1064="National Park Fees", IFERROR(VLOOKUP(A1064,Setting!$E$39:$G$355,3,FALSE),""),""))</f>
        <v/>
      </c>
      <c r="M1064" s="46" t="str">
        <f t="shared" si="17"/>
        <v/>
      </c>
    </row>
    <row r="1065" spans="5:13" ht="24.95" customHeight="1" x14ac:dyDescent="0.3">
      <c r="E1065" s="20" t="str">
        <f>IF(A1065="","",COUNTIFS($A$2:A1065,A1065,$B$2:B1065,B1065)&amp; IF(B1065="National Park Fees", IFERROR(VLOOKUP(A1065,Setting!$E$39:$G$355,3,FALSE),""),""))</f>
        <v/>
      </c>
      <c r="M1065" s="46" t="str">
        <f t="shared" si="17"/>
        <v/>
      </c>
    </row>
    <row r="1066" spans="5:13" ht="24.95" customHeight="1" x14ac:dyDescent="0.3">
      <c r="E1066" s="20" t="str">
        <f>IF(A1066="","",COUNTIFS($A$2:A1066,A1066,$B$2:B1066,B1066)&amp; IF(B1066="National Park Fees", IFERROR(VLOOKUP(A1066,Setting!$E$39:$G$355,3,FALSE),""),""))</f>
        <v/>
      </c>
      <c r="M1066" s="46" t="str">
        <f t="shared" si="17"/>
        <v/>
      </c>
    </row>
    <row r="1067" spans="5:13" ht="24.95" customHeight="1" x14ac:dyDescent="0.3">
      <c r="E1067" s="20" t="str">
        <f>IF(A1067="","",COUNTIFS($A$2:A1067,A1067,$B$2:B1067,B1067)&amp; IF(B1067="National Park Fees", IFERROR(VLOOKUP(A1067,Setting!$E$39:$G$355,3,FALSE),""),""))</f>
        <v/>
      </c>
      <c r="M1067" s="46" t="str">
        <f t="shared" si="17"/>
        <v/>
      </c>
    </row>
    <row r="1068" spans="5:13" ht="24.95" customHeight="1" x14ac:dyDescent="0.3">
      <c r="E1068" s="20" t="str">
        <f>IF(A1068="","",COUNTIFS($A$2:A1068,A1068,$B$2:B1068,B1068)&amp; IF(B1068="National Park Fees", IFERROR(VLOOKUP(A1068,Setting!$E$39:$G$355,3,FALSE),""),""))</f>
        <v/>
      </c>
      <c r="M1068" s="46" t="str">
        <f t="shared" si="17"/>
        <v/>
      </c>
    </row>
    <row r="1069" spans="5:13" ht="24.95" customHeight="1" x14ac:dyDescent="0.3">
      <c r="E1069" s="20" t="str">
        <f>IF(A1069="","",COUNTIFS($A$2:A1069,A1069,$B$2:B1069,B1069)&amp; IF(B1069="National Park Fees", IFERROR(VLOOKUP(A1069,Setting!$E$39:$G$355,3,FALSE),""),""))</f>
        <v/>
      </c>
      <c r="M1069" s="46" t="str">
        <f t="shared" si="17"/>
        <v/>
      </c>
    </row>
    <row r="1070" spans="5:13" ht="24.95" customHeight="1" x14ac:dyDescent="0.3">
      <c r="E1070" s="20" t="str">
        <f>IF(A1070="","",COUNTIFS($A$2:A1070,A1070,$B$2:B1070,B1070)&amp; IF(B1070="National Park Fees", IFERROR(VLOOKUP(A1070,Setting!$E$39:$G$355,3,FALSE),""),""))</f>
        <v/>
      </c>
      <c r="M1070" s="46" t="str">
        <f t="shared" si="17"/>
        <v/>
      </c>
    </row>
    <row r="1071" spans="5:13" ht="24.95" customHeight="1" x14ac:dyDescent="0.3">
      <c r="E1071" s="20" t="str">
        <f>IF(A1071="","",COUNTIFS($A$2:A1071,A1071,$B$2:B1071,B1071)&amp; IF(B1071="National Park Fees", IFERROR(VLOOKUP(A1071,Setting!$E$39:$G$355,3,FALSE),""),""))</f>
        <v/>
      </c>
      <c r="M1071" s="46" t="str">
        <f t="shared" si="17"/>
        <v/>
      </c>
    </row>
    <row r="1072" spans="5:13" ht="24.95" customHeight="1" x14ac:dyDescent="0.3">
      <c r="E1072" s="20" t="str">
        <f>IF(A1072="","",COUNTIFS($A$2:A1072,A1072,$B$2:B1072,B1072)&amp; IF(B1072="National Park Fees", IFERROR(VLOOKUP(A1072,Setting!$E$39:$G$355,3,FALSE),""),""))</f>
        <v/>
      </c>
      <c r="M1072" s="46" t="str">
        <f t="shared" si="17"/>
        <v/>
      </c>
    </row>
    <row r="1073" spans="5:13" ht="24.95" customHeight="1" x14ac:dyDescent="0.3">
      <c r="E1073" s="20" t="str">
        <f>IF(A1073="","",COUNTIFS($A$2:A1073,A1073,$B$2:B1073,B1073)&amp; IF(B1073="National Park Fees", IFERROR(VLOOKUP(A1073,Setting!$E$39:$G$355,3,FALSE),""),""))</f>
        <v/>
      </c>
      <c r="M1073" s="46" t="str">
        <f t="shared" si="17"/>
        <v/>
      </c>
    </row>
    <row r="1074" spans="5:13" ht="24.95" customHeight="1" x14ac:dyDescent="0.3">
      <c r="E1074" s="20" t="str">
        <f>IF(A1074="","",COUNTIFS($A$2:A1074,A1074,$B$2:B1074,B1074)&amp; IF(B1074="National Park Fees", IFERROR(VLOOKUP(A1074,Setting!$E$39:$G$355,3,FALSE),""),""))</f>
        <v/>
      </c>
      <c r="M1074" s="46" t="str">
        <f t="shared" si="17"/>
        <v/>
      </c>
    </row>
    <row r="1075" spans="5:13" ht="24.95" customHeight="1" x14ac:dyDescent="0.3">
      <c r="E1075" s="20" t="str">
        <f>IF(A1075="","",COUNTIFS($A$2:A1075,A1075,$B$2:B1075,B1075)&amp; IF(B1075="National Park Fees", IFERROR(VLOOKUP(A1075,Setting!$E$39:$G$355,3,FALSE),""),""))</f>
        <v/>
      </c>
      <c r="M1075" s="46" t="str">
        <f t="shared" si="17"/>
        <v/>
      </c>
    </row>
    <row r="1076" spans="5:13" ht="24.95" customHeight="1" x14ac:dyDescent="0.3">
      <c r="E1076" s="20" t="str">
        <f>IF(A1076="","",COUNTIFS($A$2:A1076,A1076,$B$2:B1076,B1076)&amp; IF(B1076="National Park Fees", IFERROR(VLOOKUP(A1076,Setting!$E$39:$G$355,3,FALSE),""),""))</f>
        <v/>
      </c>
      <c r="M1076" s="46" t="str">
        <f t="shared" si="17"/>
        <v/>
      </c>
    </row>
    <row r="1077" spans="5:13" ht="24.95" customHeight="1" x14ac:dyDescent="0.3">
      <c r="E1077" s="20" t="str">
        <f>IF(A1077="","",COUNTIFS($A$2:A1077,A1077,$B$2:B1077,B1077)&amp; IF(B1077="National Park Fees", IFERROR(VLOOKUP(A1077,Setting!$E$39:$G$355,3,FALSE),""),""))</f>
        <v/>
      </c>
      <c r="M1077" s="46" t="str">
        <f t="shared" si="17"/>
        <v/>
      </c>
    </row>
    <row r="1078" spans="5:13" ht="24.95" customHeight="1" x14ac:dyDescent="0.3">
      <c r="E1078" s="20" t="str">
        <f>IF(A1078="","",COUNTIFS($A$2:A1078,A1078,$B$2:B1078,B1078)&amp; IF(B1078="National Park Fees", IFERROR(VLOOKUP(A1078,Setting!$E$39:$G$355,3,FALSE),""),""))</f>
        <v/>
      </c>
      <c r="M1078" s="46" t="str">
        <f t="shared" si="17"/>
        <v/>
      </c>
    </row>
    <row r="1079" spans="5:13" ht="24.95" customHeight="1" x14ac:dyDescent="0.3">
      <c r="E1079" s="20" t="str">
        <f>IF(A1079="","",COUNTIFS($A$2:A1079,A1079,$B$2:B1079,B1079)&amp; IF(B1079="National Park Fees", IFERROR(VLOOKUP(A1079,Setting!$E$39:$G$355,3,FALSE),""),""))</f>
        <v/>
      </c>
      <c r="M1079" s="46" t="str">
        <f t="shared" si="17"/>
        <v/>
      </c>
    </row>
    <row r="1080" spans="5:13" ht="24.95" customHeight="1" x14ac:dyDescent="0.3">
      <c r="E1080" s="20" t="str">
        <f>IF(A1080="","",COUNTIFS($A$2:A1080,A1080,$B$2:B1080,B1080)&amp; IF(B1080="National Park Fees", IFERROR(VLOOKUP(A1080,Setting!$E$39:$G$355,3,FALSE),""),""))</f>
        <v/>
      </c>
      <c r="M1080" s="46" t="str">
        <f t="shared" si="17"/>
        <v/>
      </c>
    </row>
    <row r="1081" spans="5:13" ht="24.95" customHeight="1" x14ac:dyDescent="0.3">
      <c r="E1081" s="20" t="str">
        <f>IF(A1081="","",COUNTIFS($A$2:A1081,A1081,$B$2:B1081,B1081)&amp; IF(B1081="National Park Fees", IFERROR(VLOOKUP(A1081,Setting!$E$39:$G$355,3,FALSE),""),""))</f>
        <v/>
      </c>
      <c r="M1081" s="46" t="str">
        <f t="shared" si="17"/>
        <v/>
      </c>
    </row>
    <row r="1082" spans="5:13" ht="24.95" customHeight="1" x14ac:dyDescent="0.3">
      <c r="E1082" s="20" t="str">
        <f>IF(A1082="","",COUNTIFS($A$2:A1082,A1082,$B$2:B1082,B1082)&amp; IF(B1082="National Park Fees", IFERROR(VLOOKUP(A1082,Setting!$E$39:$G$355,3,FALSE),""),""))</f>
        <v/>
      </c>
      <c r="M1082" s="46" t="str">
        <f t="shared" si="17"/>
        <v/>
      </c>
    </row>
    <row r="1083" spans="5:13" ht="24.95" customHeight="1" x14ac:dyDescent="0.3">
      <c r="E1083" s="20" t="str">
        <f>IF(A1083="","",COUNTIFS($A$2:A1083,A1083,$B$2:B1083,B1083)&amp; IF(B1083="National Park Fees", IFERROR(VLOOKUP(A1083,Setting!$E$39:$G$355,3,FALSE),""),""))</f>
        <v/>
      </c>
      <c r="M1083" s="46" t="str">
        <f t="shared" si="17"/>
        <v/>
      </c>
    </row>
    <row r="1084" spans="5:13" ht="24.95" customHeight="1" x14ac:dyDescent="0.3">
      <c r="E1084" s="20" t="str">
        <f>IF(A1084="","",COUNTIFS($A$2:A1084,A1084,$B$2:B1084,B1084)&amp; IF(B1084="National Park Fees", IFERROR(VLOOKUP(A1084,Setting!$E$39:$G$355,3,FALSE),""),""))</f>
        <v/>
      </c>
      <c r="M1084" s="46" t="str">
        <f t="shared" si="17"/>
        <v/>
      </c>
    </row>
    <row r="1085" spans="5:13" ht="24.95" customHeight="1" x14ac:dyDescent="0.3">
      <c r="E1085" s="20" t="str">
        <f>IF(A1085="","",COUNTIFS($A$2:A1085,A1085,$B$2:B1085,B1085)&amp; IF(B1085="National Park Fees", IFERROR(VLOOKUP(A1085,Setting!$E$39:$G$355,3,FALSE),""),""))</f>
        <v/>
      </c>
      <c r="M1085" s="46" t="str">
        <f t="shared" si="17"/>
        <v/>
      </c>
    </row>
    <row r="1086" spans="5:13" ht="24.95" customHeight="1" x14ac:dyDescent="0.3">
      <c r="E1086" s="20" t="str">
        <f>IF(A1086="","",COUNTIFS($A$2:A1086,A1086,$B$2:B1086,B1086)&amp; IF(B1086="National Park Fees", IFERROR(VLOOKUP(A1086,Setting!$E$39:$G$355,3,FALSE),""),""))</f>
        <v/>
      </c>
      <c r="M1086" s="46" t="str">
        <f t="shared" si="17"/>
        <v/>
      </c>
    </row>
    <row r="1087" spans="5:13" ht="24.95" customHeight="1" x14ac:dyDescent="0.3">
      <c r="E1087" s="20" t="str">
        <f>IF(A1087="","",COUNTIFS($A$2:A1087,A1087,$B$2:B1087,B1087)&amp; IF(B1087="National Park Fees", IFERROR(VLOOKUP(A1087,Setting!$E$39:$G$355,3,FALSE),""),""))</f>
        <v/>
      </c>
      <c r="M1087" s="46" t="str">
        <f t="shared" si="17"/>
        <v/>
      </c>
    </row>
    <row r="1088" spans="5:13" ht="24.95" customHeight="1" x14ac:dyDescent="0.3">
      <c r="E1088" s="20" t="str">
        <f>IF(A1088="","",COUNTIFS($A$2:A1088,A1088,$B$2:B1088,B1088)&amp; IF(B1088="National Park Fees", IFERROR(VLOOKUP(A1088,Setting!$E$39:$G$355,3,FALSE),""),""))</f>
        <v/>
      </c>
      <c r="M1088" s="46" t="str">
        <f t="shared" si="17"/>
        <v/>
      </c>
    </row>
    <row r="1089" spans="5:13" ht="24.95" customHeight="1" x14ac:dyDescent="0.3">
      <c r="E1089" s="20" t="str">
        <f>IF(A1089="","",COUNTIFS($A$2:A1089,A1089,$B$2:B1089,B1089)&amp; IF(B1089="National Park Fees", IFERROR(VLOOKUP(A1089,Setting!$E$39:$G$355,3,FALSE),""),""))</f>
        <v/>
      </c>
      <c r="M1089" s="46" t="str">
        <f t="shared" si="17"/>
        <v/>
      </c>
    </row>
    <row r="1090" spans="5:13" ht="24.95" customHeight="1" x14ac:dyDescent="0.3">
      <c r="E1090" s="20" t="str">
        <f>IF(A1090="","",COUNTIFS($A$2:A1090,A1090,$B$2:B1090,B1090)&amp; IF(B1090="National Park Fees", IFERROR(VLOOKUP(A1090,Setting!$E$39:$G$355,3,FALSE),""),""))</f>
        <v/>
      </c>
      <c r="M1090" s="46" t="str">
        <f t="shared" si="17"/>
        <v/>
      </c>
    </row>
    <row r="1091" spans="5:13" ht="24.95" customHeight="1" x14ac:dyDescent="0.3">
      <c r="E1091" s="20" t="str">
        <f>IF(A1091="","",COUNTIFS($A$2:A1091,A1091,$B$2:B1091,B1091)&amp; IF(B1091="National Park Fees", IFERROR(VLOOKUP(A1091,Setting!$E$39:$G$355,3,FALSE),""),""))</f>
        <v/>
      </c>
      <c r="M1091" s="46" t="str">
        <f t="shared" si="17"/>
        <v/>
      </c>
    </row>
    <row r="1092" spans="5:13" ht="24.95" customHeight="1" x14ac:dyDescent="0.3">
      <c r="E1092" s="20" t="str">
        <f>IF(A1092="","",COUNTIFS($A$2:A1092,A1092,$B$2:B1092,B1092)&amp; IF(B1092="National Park Fees", IFERROR(VLOOKUP(A1092,Setting!$E$39:$G$355,3,FALSE),""),""))</f>
        <v/>
      </c>
      <c r="M1092" s="46" t="str">
        <f t="shared" si="17"/>
        <v/>
      </c>
    </row>
    <row r="1093" spans="5:13" ht="24.95" customHeight="1" x14ac:dyDescent="0.3">
      <c r="E1093" s="20" t="str">
        <f>IF(A1093="","",COUNTIFS($A$2:A1093,A1093,$B$2:B1093,B1093)&amp; IF(B1093="National Park Fees", IFERROR(VLOOKUP(A1093,Setting!$E$39:$G$355,3,FALSE),""),""))</f>
        <v/>
      </c>
      <c r="M1093" s="46" t="str">
        <f t="shared" si="17"/>
        <v/>
      </c>
    </row>
    <row r="1094" spans="5:13" ht="24.95" customHeight="1" x14ac:dyDescent="0.3">
      <c r="E1094" s="20" t="str">
        <f>IF(A1094="","",COUNTIFS($A$2:A1094,A1094,$B$2:B1094,B1094)&amp; IF(B1094="National Park Fees", IFERROR(VLOOKUP(A1094,Setting!$E$39:$G$355,3,FALSE),""),""))</f>
        <v/>
      </c>
      <c r="M1094" s="46" t="str">
        <f t="shared" si="17"/>
        <v/>
      </c>
    </row>
    <row r="1095" spans="5:13" ht="24.95" customHeight="1" x14ac:dyDescent="0.3">
      <c r="E1095" s="20" t="str">
        <f>IF(A1095="","",COUNTIFS($A$2:A1095,A1095,$B$2:B1095,B1095)&amp; IF(B1095="National Park Fees", IFERROR(VLOOKUP(A1095,Setting!$E$39:$G$355,3,FALSE),""),""))</f>
        <v/>
      </c>
      <c r="M1095" s="46" t="str">
        <f t="shared" si="17"/>
        <v/>
      </c>
    </row>
    <row r="1096" spans="5:13" ht="24.95" customHeight="1" x14ac:dyDescent="0.3">
      <c r="E1096" s="20" t="str">
        <f>IF(A1096="","",COUNTIFS($A$2:A1096,A1096,$B$2:B1096,B1096)&amp; IF(B1096="National Park Fees", IFERROR(VLOOKUP(A1096,Setting!$E$39:$G$355,3,FALSE),""),""))</f>
        <v/>
      </c>
      <c r="M1096" s="46" t="str">
        <f t="shared" si="17"/>
        <v/>
      </c>
    </row>
    <row r="1097" spans="5:13" ht="24.95" customHeight="1" x14ac:dyDescent="0.3">
      <c r="E1097" s="20" t="str">
        <f>IF(A1097="","",COUNTIFS($A$2:A1097,A1097,$B$2:B1097,B1097)&amp; IF(B1097="National Park Fees", IFERROR(VLOOKUP(A1097,Setting!$E$39:$G$355,3,FALSE),""),""))</f>
        <v/>
      </c>
      <c r="M1097" s="46" t="str">
        <f t="shared" si="17"/>
        <v/>
      </c>
    </row>
    <row r="1098" spans="5:13" ht="24.95" customHeight="1" x14ac:dyDescent="0.3">
      <c r="E1098" s="20" t="str">
        <f>IF(A1098="","",COUNTIFS($A$2:A1098,A1098,$B$2:B1098,B1098)&amp; IF(B1098="National Park Fees", IFERROR(VLOOKUP(A1098,Setting!$E$39:$G$355,3,FALSE),""),""))</f>
        <v/>
      </c>
      <c r="M1098" s="46" t="str">
        <f t="shared" si="17"/>
        <v/>
      </c>
    </row>
    <row r="1099" spans="5:13" ht="24.95" customHeight="1" x14ac:dyDescent="0.3">
      <c r="E1099" s="20" t="str">
        <f>IF(A1099="","",COUNTIFS($A$2:A1099,A1099,$B$2:B1099,B1099)&amp; IF(B1099="National Park Fees", IFERROR(VLOOKUP(A1099,Setting!$E$39:$G$355,3,FALSE),""),""))</f>
        <v/>
      </c>
      <c r="M1099" s="46" t="str">
        <f t="shared" si="17"/>
        <v/>
      </c>
    </row>
    <row r="1100" spans="5:13" ht="24.95" customHeight="1" x14ac:dyDescent="0.3">
      <c r="E1100" s="20" t="str">
        <f>IF(A1100="","",COUNTIFS($A$2:A1100,A1100,$B$2:B1100,B1100)&amp; IF(B1100="National Park Fees", IFERROR(VLOOKUP(A1100,Setting!$E$39:$G$355,3,FALSE),""),""))</f>
        <v/>
      </c>
      <c r="M1100" s="46" t="str">
        <f t="shared" si="17"/>
        <v/>
      </c>
    </row>
    <row r="1101" spans="5:13" ht="24.95" customHeight="1" x14ac:dyDescent="0.3">
      <c r="E1101" s="20" t="str">
        <f>IF(A1101="","",COUNTIFS($A$2:A1101,A1101,$B$2:B1101,B1101)&amp; IF(B1101="National Park Fees", IFERROR(VLOOKUP(A1101,Setting!$E$39:$G$355,3,FALSE),""),""))</f>
        <v/>
      </c>
      <c r="M1101" s="46" t="str">
        <f t="shared" si="17"/>
        <v/>
      </c>
    </row>
    <row r="1102" spans="5:13" ht="24.95" customHeight="1" x14ac:dyDescent="0.3">
      <c r="E1102" s="20" t="str">
        <f>IF(A1102="","",COUNTIFS($A$2:A1102,A1102,$B$2:B1102,B1102)&amp; IF(B1102="National Park Fees", IFERROR(VLOOKUP(A1102,Setting!$E$39:$G$355,3,FALSE),""),""))</f>
        <v/>
      </c>
      <c r="M1102" s="46" t="str">
        <f t="shared" si="17"/>
        <v/>
      </c>
    </row>
    <row r="1103" spans="5:13" ht="24.95" customHeight="1" x14ac:dyDescent="0.3">
      <c r="E1103" s="20" t="str">
        <f>IF(A1103="","",COUNTIFS($A$2:A1103,A1103,$B$2:B1103,B1103)&amp; IF(B1103="National Park Fees", IFERROR(VLOOKUP(A1103,Setting!$E$39:$G$355,3,FALSE),""),""))</f>
        <v/>
      </c>
      <c r="M1103" s="46" t="str">
        <f t="shared" ref="M1103:M1166" si="18">IF(AND($F1103="",$G1103="",$A1103&lt;&gt;""),"Mistake","")</f>
        <v/>
      </c>
    </row>
    <row r="1104" spans="5:13" ht="24.95" customHeight="1" x14ac:dyDescent="0.3">
      <c r="E1104" s="20" t="str">
        <f>IF(A1104="","",COUNTIFS($A$2:A1104,A1104,$B$2:B1104,B1104)&amp; IF(B1104="National Park Fees", IFERROR(VLOOKUP(A1104,Setting!$E$39:$G$355,3,FALSE),""),""))</f>
        <v/>
      </c>
      <c r="M1104" s="46" t="str">
        <f t="shared" si="18"/>
        <v/>
      </c>
    </row>
    <row r="1105" spans="5:13" ht="24.95" customHeight="1" x14ac:dyDescent="0.3">
      <c r="E1105" s="20" t="str">
        <f>IF(A1105="","",COUNTIFS($A$2:A1105,A1105,$B$2:B1105,B1105)&amp; IF(B1105="National Park Fees", IFERROR(VLOOKUP(A1105,Setting!$E$39:$G$355,3,FALSE),""),""))</f>
        <v/>
      </c>
      <c r="M1105" s="46" t="str">
        <f t="shared" si="18"/>
        <v/>
      </c>
    </row>
    <row r="1106" spans="5:13" ht="24.95" customHeight="1" x14ac:dyDescent="0.3">
      <c r="E1106" s="20" t="str">
        <f>IF(A1106="","",COUNTIFS($A$2:A1106,A1106,$B$2:B1106,B1106)&amp; IF(B1106="National Park Fees", IFERROR(VLOOKUP(A1106,Setting!$E$39:$G$355,3,FALSE),""),""))</f>
        <v/>
      </c>
      <c r="M1106" s="46" t="str">
        <f t="shared" si="18"/>
        <v/>
      </c>
    </row>
    <row r="1107" spans="5:13" ht="24.95" customHeight="1" x14ac:dyDescent="0.3">
      <c r="E1107" s="20" t="str">
        <f>IF(A1107="","",COUNTIFS($A$2:A1107,A1107,$B$2:B1107,B1107)&amp; IF(B1107="National Park Fees", IFERROR(VLOOKUP(A1107,Setting!$E$39:$G$355,3,FALSE),""),""))</f>
        <v/>
      </c>
      <c r="M1107" s="46" t="str">
        <f t="shared" si="18"/>
        <v/>
      </c>
    </row>
    <row r="1108" spans="5:13" ht="24.95" customHeight="1" x14ac:dyDescent="0.3">
      <c r="E1108" s="20" t="str">
        <f>IF(A1108="","",COUNTIFS($A$2:A1108,A1108,$B$2:B1108,B1108)&amp; IF(B1108="National Park Fees", IFERROR(VLOOKUP(A1108,Setting!$E$39:$G$355,3,FALSE),""),""))</f>
        <v/>
      </c>
      <c r="M1108" s="46" t="str">
        <f t="shared" si="18"/>
        <v/>
      </c>
    </row>
    <row r="1109" spans="5:13" ht="24.95" customHeight="1" x14ac:dyDescent="0.3">
      <c r="E1109" s="20" t="str">
        <f>IF(A1109="","",COUNTIFS($A$2:A1109,A1109,$B$2:B1109,B1109)&amp; IF(B1109="National Park Fees", IFERROR(VLOOKUP(A1109,Setting!$E$39:$G$355,3,FALSE),""),""))</f>
        <v/>
      </c>
      <c r="M1109" s="46" t="str">
        <f t="shared" si="18"/>
        <v/>
      </c>
    </row>
    <row r="1110" spans="5:13" ht="24.95" customHeight="1" x14ac:dyDescent="0.3">
      <c r="E1110" s="20" t="str">
        <f>IF(A1110="","",COUNTIFS($A$2:A1110,A1110,$B$2:B1110,B1110)&amp; IF(B1110="National Park Fees", IFERROR(VLOOKUP(A1110,Setting!$E$39:$G$355,3,FALSE),""),""))</f>
        <v/>
      </c>
      <c r="M1110" s="46" t="str">
        <f t="shared" si="18"/>
        <v/>
      </c>
    </row>
    <row r="1111" spans="5:13" ht="24.95" customHeight="1" x14ac:dyDescent="0.3">
      <c r="E1111" s="20" t="str">
        <f>IF(A1111="","",COUNTIFS($A$2:A1111,A1111,$B$2:B1111,B1111)&amp; IF(B1111="National Park Fees", IFERROR(VLOOKUP(A1111,Setting!$E$39:$G$355,3,FALSE),""),""))</f>
        <v/>
      </c>
      <c r="M1111" s="46" t="str">
        <f t="shared" si="18"/>
        <v/>
      </c>
    </row>
    <row r="1112" spans="5:13" ht="24.95" customHeight="1" x14ac:dyDescent="0.3">
      <c r="E1112" s="20" t="str">
        <f>IF(A1112="","",COUNTIFS($A$2:A1112,A1112,$B$2:B1112,B1112)&amp; IF(B1112="National Park Fees", IFERROR(VLOOKUP(A1112,Setting!$E$39:$G$355,3,FALSE),""),""))</f>
        <v/>
      </c>
      <c r="M1112" s="46" t="str">
        <f t="shared" si="18"/>
        <v/>
      </c>
    </row>
    <row r="1113" spans="5:13" ht="24.95" customHeight="1" x14ac:dyDescent="0.3">
      <c r="E1113" s="20" t="str">
        <f>IF(A1113="","",COUNTIFS($A$2:A1113,A1113,$B$2:B1113,B1113)&amp; IF(B1113="National Park Fees", IFERROR(VLOOKUP(A1113,Setting!$E$39:$G$355,3,FALSE),""),""))</f>
        <v/>
      </c>
      <c r="M1113" s="46" t="str">
        <f t="shared" si="18"/>
        <v/>
      </c>
    </row>
    <row r="1114" spans="5:13" ht="24.95" customHeight="1" x14ac:dyDescent="0.3">
      <c r="E1114" s="20" t="str">
        <f>IF(A1114="","",COUNTIFS($A$2:A1114,A1114,$B$2:B1114,B1114)&amp; IF(B1114="National Park Fees", IFERROR(VLOOKUP(A1114,Setting!$E$39:$G$355,3,FALSE),""),""))</f>
        <v/>
      </c>
      <c r="M1114" s="46" t="str">
        <f t="shared" si="18"/>
        <v/>
      </c>
    </row>
    <row r="1115" spans="5:13" ht="24.95" customHeight="1" x14ac:dyDescent="0.3">
      <c r="E1115" s="20" t="str">
        <f>IF(A1115="","",COUNTIFS($A$2:A1115,A1115,$B$2:B1115,B1115)&amp; IF(B1115="National Park Fees", IFERROR(VLOOKUP(A1115,Setting!$E$39:$G$355,3,FALSE),""),""))</f>
        <v/>
      </c>
      <c r="M1115" s="46" t="str">
        <f t="shared" si="18"/>
        <v/>
      </c>
    </row>
    <row r="1116" spans="5:13" ht="24.95" customHeight="1" x14ac:dyDescent="0.3">
      <c r="E1116" s="20" t="str">
        <f>IF(A1116="","",COUNTIFS($A$2:A1116,A1116,$B$2:B1116,B1116)&amp; IF(B1116="National Park Fees", IFERROR(VLOOKUP(A1116,Setting!$E$39:$G$355,3,FALSE),""),""))</f>
        <v/>
      </c>
      <c r="M1116" s="46" t="str">
        <f t="shared" si="18"/>
        <v/>
      </c>
    </row>
    <row r="1117" spans="5:13" ht="24.95" customHeight="1" x14ac:dyDescent="0.3">
      <c r="E1117" s="20" t="str">
        <f>IF(A1117="","",COUNTIFS($A$2:A1117,A1117,$B$2:B1117,B1117)&amp; IF(B1117="National Park Fees", IFERROR(VLOOKUP(A1117,Setting!$E$39:$G$355,3,FALSE),""),""))</f>
        <v/>
      </c>
      <c r="M1117" s="46" t="str">
        <f t="shared" si="18"/>
        <v/>
      </c>
    </row>
    <row r="1118" spans="5:13" ht="24.95" customHeight="1" x14ac:dyDescent="0.3">
      <c r="E1118" s="20" t="str">
        <f>IF(A1118="","",COUNTIFS($A$2:A1118,A1118,$B$2:B1118,B1118)&amp; IF(B1118="National Park Fees", IFERROR(VLOOKUP(A1118,Setting!$E$39:$G$355,3,FALSE),""),""))</f>
        <v/>
      </c>
      <c r="M1118" s="46" t="str">
        <f t="shared" si="18"/>
        <v/>
      </c>
    </row>
    <row r="1119" spans="5:13" ht="24.95" customHeight="1" x14ac:dyDescent="0.3">
      <c r="E1119" s="20" t="str">
        <f>IF(A1119="","",COUNTIFS($A$2:A1119,A1119,$B$2:B1119,B1119)&amp; IF(B1119="National Park Fees", IFERROR(VLOOKUP(A1119,Setting!$E$39:$G$355,3,FALSE),""),""))</f>
        <v/>
      </c>
      <c r="M1119" s="46" t="str">
        <f t="shared" si="18"/>
        <v/>
      </c>
    </row>
    <row r="1120" spans="5:13" ht="24.95" customHeight="1" x14ac:dyDescent="0.3">
      <c r="E1120" s="20" t="str">
        <f>IF(A1120="","",COUNTIFS($A$2:A1120,A1120,$B$2:B1120,B1120)&amp; IF(B1120="National Park Fees", IFERROR(VLOOKUP(A1120,Setting!$E$39:$G$355,3,FALSE),""),""))</f>
        <v/>
      </c>
      <c r="M1120" s="46" t="str">
        <f t="shared" si="18"/>
        <v/>
      </c>
    </row>
    <row r="1121" spans="5:13" ht="24.95" customHeight="1" x14ac:dyDescent="0.3">
      <c r="E1121" s="20" t="str">
        <f>IF(A1121="","",COUNTIFS($A$2:A1121,A1121,$B$2:B1121,B1121)&amp; IF(B1121="National Park Fees", IFERROR(VLOOKUP(A1121,Setting!$E$39:$G$355,3,FALSE),""),""))</f>
        <v/>
      </c>
      <c r="M1121" s="46" t="str">
        <f t="shared" si="18"/>
        <v/>
      </c>
    </row>
    <row r="1122" spans="5:13" ht="24.95" customHeight="1" x14ac:dyDescent="0.3">
      <c r="E1122" s="20" t="str">
        <f>IF(A1122="","",COUNTIFS($A$2:A1122,A1122,$B$2:B1122,B1122)&amp; IF(B1122="National Park Fees", IFERROR(VLOOKUP(A1122,Setting!$E$39:$G$355,3,FALSE),""),""))</f>
        <v/>
      </c>
      <c r="M1122" s="46" t="str">
        <f t="shared" si="18"/>
        <v/>
      </c>
    </row>
    <row r="1123" spans="5:13" ht="24.95" customHeight="1" x14ac:dyDescent="0.3">
      <c r="E1123" s="20" t="str">
        <f>IF(A1123="","",COUNTIFS($A$2:A1123,A1123,$B$2:B1123,B1123)&amp; IF(B1123="National Park Fees", IFERROR(VLOOKUP(A1123,Setting!$E$39:$G$355,3,FALSE),""),""))</f>
        <v/>
      </c>
      <c r="M1123" s="46" t="str">
        <f t="shared" si="18"/>
        <v/>
      </c>
    </row>
    <row r="1124" spans="5:13" ht="24.95" customHeight="1" x14ac:dyDescent="0.3">
      <c r="E1124" s="20" t="str">
        <f>IF(A1124="","",COUNTIFS($A$2:A1124,A1124,$B$2:B1124,B1124)&amp; IF(B1124="National Park Fees", IFERROR(VLOOKUP(A1124,Setting!$E$39:$G$355,3,FALSE),""),""))</f>
        <v/>
      </c>
      <c r="M1124" s="46" t="str">
        <f t="shared" si="18"/>
        <v/>
      </c>
    </row>
    <row r="1125" spans="5:13" ht="24.95" customHeight="1" x14ac:dyDescent="0.3">
      <c r="E1125" s="20" t="str">
        <f>IF(A1125="","",COUNTIFS($A$2:A1125,A1125,$B$2:B1125,B1125)&amp; IF(B1125="National Park Fees", IFERROR(VLOOKUP(A1125,Setting!$E$39:$G$355,3,FALSE),""),""))</f>
        <v/>
      </c>
      <c r="M1125" s="46" t="str">
        <f t="shared" si="18"/>
        <v/>
      </c>
    </row>
    <row r="1126" spans="5:13" ht="24.95" customHeight="1" x14ac:dyDescent="0.3">
      <c r="E1126" s="20" t="str">
        <f>IF(A1126="","",COUNTIFS($A$2:A1126,A1126,$B$2:B1126,B1126)&amp; IF(B1126="National Park Fees", IFERROR(VLOOKUP(A1126,Setting!$E$39:$G$355,3,FALSE),""),""))</f>
        <v/>
      </c>
      <c r="M1126" s="46" t="str">
        <f t="shared" si="18"/>
        <v/>
      </c>
    </row>
    <row r="1127" spans="5:13" ht="24.95" customHeight="1" x14ac:dyDescent="0.3">
      <c r="E1127" s="20" t="str">
        <f>IF(A1127="","",COUNTIFS($A$2:A1127,A1127,$B$2:B1127,B1127)&amp; IF(B1127="National Park Fees", IFERROR(VLOOKUP(A1127,Setting!$E$39:$G$355,3,FALSE),""),""))</f>
        <v/>
      </c>
      <c r="M1127" s="46" t="str">
        <f t="shared" si="18"/>
        <v/>
      </c>
    </row>
    <row r="1128" spans="5:13" ht="24.95" customHeight="1" x14ac:dyDescent="0.3">
      <c r="E1128" s="20" t="str">
        <f>IF(A1128="","",COUNTIFS($A$2:A1128,A1128,$B$2:B1128,B1128)&amp; IF(B1128="National Park Fees", IFERROR(VLOOKUP(A1128,Setting!$E$39:$G$355,3,FALSE),""),""))</f>
        <v/>
      </c>
      <c r="M1128" s="46" t="str">
        <f t="shared" si="18"/>
        <v/>
      </c>
    </row>
    <row r="1129" spans="5:13" ht="24.95" customHeight="1" x14ac:dyDescent="0.3">
      <c r="E1129" s="20" t="str">
        <f>IF(A1129="","",COUNTIFS($A$2:A1129,A1129,$B$2:B1129,B1129)&amp; IF(B1129="National Park Fees", IFERROR(VLOOKUP(A1129,Setting!$E$39:$G$355,3,FALSE),""),""))</f>
        <v/>
      </c>
      <c r="M1129" s="46" t="str">
        <f t="shared" si="18"/>
        <v/>
      </c>
    </row>
    <row r="1130" spans="5:13" ht="24.95" customHeight="1" x14ac:dyDescent="0.3">
      <c r="E1130" s="20" t="str">
        <f>IF(A1130="","",COUNTIFS($A$2:A1130,A1130,$B$2:B1130,B1130)&amp; IF(B1130="National Park Fees", IFERROR(VLOOKUP(A1130,Setting!$E$39:$G$355,3,FALSE),""),""))</f>
        <v/>
      </c>
      <c r="M1130" s="46" t="str">
        <f t="shared" si="18"/>
        <v/>
      </c>
    </row>
    <row r="1131" spans="5:13" ht="24.95" customHeight="1" x14ac:dyDescent="0.3">
      <c r="E1131" s="20" t="str">
        <f>IF(A1131="","",COUNTIFS($A$2:A1131,A1131,$B$2:B1131,B1131)&amp; IF(B1131="National Park Fees", IFERROR(VLOOKUP(A1131,Setting!$E$39:$G$355,3,FALSE),""),""))</f>
        <v/>
      </c>
      <c r="M1131" s="46" t="str">
        <f t="shared" si="18"/>
        <v/>
      </c>
    </row>
    <row r="1132" spans="5:13" ht="24.95" customHeight="1" x14ac:dyDescent="0.3">
      <c r="E1132" s="20" t="str">
        <f>IF(A1132="","",COUNTIFS($A$2:A1132,A1132,$B$2:B1132,B1132)&amp; IF(B1132="National Park Fees", IFERROR(VLOOKUP(A1132,Setting!$E$39:$G$355,3,FALSE),""),""))</f>
        <v/>
      </c>
      <c r="M1132" s="46" t="str">
        <f t="shared" si="18"/>
        <v/>
      </c>
    </row>
    <row r="1133" spans="5:13" ht="24.95" customHeight="1" x14ac:dyDescent="0.3">
      <c r="E1133" s="20" t="str">
        <f>IF(A1133="","",COUNTIFS($A$2:A1133,A1133,$B$2:B1133,B1133)&amp; IF(B1133="National Park Fees", IFERROR(VLOOKUP(A1133,Setting!$E$39:$G$355,3,FALSE),""),""))</f>
        <v/>
      </c>
      <c r="M1133" s="46" t="str">
        <f t="shared" si="18"/>
        <v/>
      </c>
    </row>
    <row r="1134" spans="5:13" ht="24.95" customHeight="1" x14ac:dyDescent="0.3">
      <c r="E1134" s="20" t="str">
        <f>IF(A1134="","",COUNTIFS($A$2:A1134,A1134,$B$2:B1134,B1134)&amp; IF(B1134="National Park Fees", IFERROR(VLOOKUP(A1134,Setting!$E$39:$G$355,3,FALSE),""),""))</f>
        <v/>
      </c>
      <c r="M1134" s="46" t="str">
        <f t="shared" si="18"/>
        <v/>
      </c>
    </row>
    <row r="1135" spans="5:13" ht="24.95" customHeight="1" x14ac:dyDescent="0.3">
      <c r="E1135" s="20" t="str">
        <f>IF(A1135="","",COUNTIFS($A$2:A1135,A1135,$B$2:B1135,B1135)&amp; IF(B1135="National Park Fees", IFERROR(VLOOKUP(A1135,Setting!$E$39:$G$355,3,FALSE),""),""))</f>
        <v/>
      </c>
      <c r="M1135" s="46" t="str">
        <f t="shared" si="18"/>
        <v/>
      </c>
    </row>
    <row r="1136" spans="5:13" ht="24.95" customHeight="1" x14ac:dyDescent="0.3">
      <c r="E1136" s="20" t="str">
        <f>IF(A1136="","",COUNTIFS($A$2:A1136,A1136,$B$2:B1136,B1136)&amp; IF(B1136="National Park Fees", IFERROR(VLOOKUP(A1136,Setting!$E$39:$G$355,3,FALSE),""),""))</f>
        <v/>
      </c>
      <c r="M1136" s="46" t="str">
        <f t="shared" si="18"/>
        <v/>
      </c>
    </row>
    <row r="1137" spans="5:13" ht="24.95" customHeight="1" x14ac:dyDescent="0.3">
      <c r="E1137" s="20" t="str">
        <f>IF(A1137="","",COUNTIFS($A$2:A1137,A1137,$B$2:B1137,B1137)&amp; IF(B1137="National Park Fees", IFERROR(VLOOKUP(A1137,Setting!$E$39:$G$355,3,FALSE),""),""))</f>
        <v/>
      </c>
      <c r="M1137" s="46" t="str">
        <f t="shared" si="18"/>
        <v/>
      </c>
    </row>
    <row r="1138" spans="5:13" ht="24.95" customHeight="1" x14ac:dyDescent="0.3">
      <c r="E1138" s="20" t="str">
        <f>IF(A1138="","",COUNTIFS($A$2:A1138,A1138,$B$2:B1138,B1138)&amp; IF(B1138="National Park Fees", IFERROR(VLOOKUP(A1138,Setting!$E$39:$G$355,3,FALSE),""),""))</f>
        <v/>
      </c>
      <c r="M1138" s="46" t="str">
        <f t="shared" si="18"/>
        <v/>
      </c>
    </row>
    <row r="1139" spans="5:13" ht="24.95" customHeight="1" x14ac:dyDescent="0.3">
      <c r="E1139" s="20" t="str">
        <f>IF(A1139="","",COUNTIFS($A$2:A1139,A1139,$B$2:B1139,B1139)&amp; IF(B1139="National Park Fees", IFERROR(VLOOKUP(A1139,Setting!$E$39:$G$355,3,FALSE),""),""))</f>
        <v/>
      </c>
      <c r="M1139" s="46" t="str">
        <f t="shared" si="18"/>
        <v/>
      </c>
    </row>
    <row r="1140" spans="5:13" ht="24.95" customHeight="1" x14ac:dyDescent="0.3">
      <c r="E1140" s="20" t="str">
        <f>IF(A1140="","",COUNTIFS($A$2:A1140,A1140,$B$2:B1140,B1140)&amp; IF(B1140="National Park Fees", IFERROR(VLOOKUP(A1140,Setting!$E$39:$G$355,3,FALSE),""),""))</f>
        <v/>
      </c>
      <c r="M1140" s="46" t="str">
        <f t="shared" si="18"/>
        <v/>
      </c>
    </row>
    <row r="1141" spans="5:13" ht="24.95" customHeight="1" x14ac:dyDescent="0.3">
      <c r="E1141" s="20" t="str">
        <f>IF(A1141="","",COUNTIFS($A$2:A1141,A1141,$B$2:B1141,B1141)&amp; IF(B1141="National Park Fees", IFERROR(VLOOKUP(A1141,Setting!$E$39:$G$355,3,FALSE),""),""))</f>
        <v/>
      </c>
      <c r="M1141" s="46" t="str">
        <f t="shared" si="18"/>
        <v/>
      </c>
    </row>
    <row r="1142" spans="5:13" ht="24.95" customHeight="1" x14ac:dyDescent="0.3">
      <c r="E1142" s="20" t="str">
        <f>IF(A1142="","",COUNTIFS($A$2:A1142,A1142,$B$2:B1142,B1142)&amp; IF(B1142="National Park Fees", IFERROR(VLOOKUP(A1142,Setting!$E$39:$G$355,3,FALSE),""),""))</f>
        <v/>
      </c>
      <c r="M1142" s="46" t="str">
        <f t="shared" si="18"/>
        <v/>
      </c>
    </row>
    <row r="1143" spans="5:13" ht="24.95" customHeight="1" x14ac:dyDescent="0.3">
      <c r="E1143" s="20" t="str">
        <f>IF(A1143="","",COUNTIFS($A$2:A1143,A1143,$B$2:B1143,B1143)&amp; IF(B1143="National Park Fees", IFERROR(VLOOKUP(A1143,Setting!$E$39:$G$355,3,FALSE),""),""))</f>
        <v/>
      </c>
      <c r="M1143" s="46" t="str">
        <f t="shared" si="18"/>
        <v/>
      </c>
    </row>
    <row r="1144" spans="5:13" ht="24.95" customHeight="1" x14ac:dyDescent="0.3">
      <c r="E1144" s="20" t="str">
        <f>IF(A1144="","",COUNTIFS($A$2:A1144,A1144,$B$2:B1144,B1144)&amp; IF(B1144="National Park Fees", IFERROR(VLOOKUP(A1144,Setting!$E$39:$G$355,3,FALSE),""),""))</f>
        <v/>
      </c>
      <c r="M1144" s="46" t="str">
        <f t="shared" si="18"/>
        <v/>
      </c>
    </row>
    <row r="1145" spans="5:13" ht="24.95" customHeight="1" x14ac:dyDescent="0.3">
      <c r="E1145" s="20" t="str">
        <f>IF(A1145="","",COUNTIFS($A$2:A1145,A1145,$B$2:B1145,B1145)&amp; IF(B1145="National Park Fees", IFERROR(VLOOKUP(A1145,Setting!$E$39:$G$355,3,FALSE),""),""))</f>
        <v/>
      </c>
      <c r="M1145" s="46" t="str">
        <f t="shared" si="18"/>
        <v/>
      </c>
    </row>
    <row r="1146" spans="5:13" ht="24.95" customHeight="1" x14ac:dyDescent="0.3">
      <c r="E1146" s="20" t="str">
        <f>IF(A1146="","",COUNTIFS($A$2:A1146,A1146,$B$2:B1146,B1146)&amp; IF(B1146="National Park Fees", IFERROR(VLOOKUP(A1146,Setting!$E$39:$G$355,3,FALSE),""),""))</f>
        <v/>
      </c>
      <c r="M1146" s="46" t="str">
        <f t="shared" si="18"/>
        <v/>
      </c>
    </row>
    <row r="1147" spans="5:13" ht="24.95" customHeight="1" x14ac:dyDescent="0.3">
      <c r="E1147" s="20" t="str">
        <f>IF(A1147="","",COUNTIFS($A$2:A1147,A1147,$B$2:B1147,B1147)&amp; IF(B1147="National Park Fees", IFERROR(VLOOKUP(A1147,Setting!$E$39:$G$355,3,FALSE),""),""))</f>
        <v/>
      </c>
      <c r="M1147" s="46" t="str">
        <f t="shared" si="18"/>
        <v/>
      </c>
    </row>
    <row r="1148" spans="5:13" ht="24.95" customHeight="1" x14ac:dyDescent="0.3">
      <c r="E1148" s="20" t="str">
        <f>IF(A1148="","",COUNTIFS($A$2:A1148,A1148,$B$2:B1148,B1148)&amp; IF(B1148="National Park Fees", IFERROR(VLOOKUP(A1148,Setting!$E$39:$G$355,3,FALSE),""),""))</f>
        <v/>
      </c>
      <c r="M1148" s="46" t="str">
        <f t="shared" si="18"/>
        <v/>
      </c>
    </row>
    <row r="1149" spans="5:13" ht="24.95" customHeight="1" x14ac:dyDescent="0.3">
      <c r="E1149" s="20" t="str">
        <f>IF(A1149="","",COUNTIFS($A$2:A1149,A1149,$B$2:B1149,B1149)&amp; IF(B1149="National Park Fees", IFERROR(VLOOKUP(A1149,Setting!$E$39:$G$355,3,FALSE),""),""))</f>
        <v/>
      </c>
      <c r="M1149" s="46" t="str">
        <f t="shared" si="18"/>
        <v/>
      </c>
    </row>
    <row r="1150" spans="5:13" ht="24.95" customHeight="1" x14ac:dyDescent="0.3">
      <c r="E1150" s="20" t="str">
        <f>IF(A1150="","",COUNTIFS($A$2:A1150,A1150,$B$2:B1150,B1150)&amp; IF(B1150="National Park Fees", IFERROR(VLOOKUP(A1150,Setting!$E$39:$G$355,3,FALSE),""),""))</f>
        <v/>
      </c>
      <c r="M1150" s="46" t="str">
        <f t="shared" si="18"/>
        <v/>
      </c>
    </row>
    <row r="1151" spans="5:13" ht="24.95" customHeight="1" x14ac:dyDescent="0.3">
      <c r="E1151" s="20" t="str">
        <f>IF(A1151="","",COUNTIFS($A$2:A1151,A1151,$B$2:B1151,B1151)&amp; IF(B1151="National Park Fees", IFERROR(VLOOKUP(A1151,Setting!$E$39:$G$355,3,FALSE),""),""))</f>
        <v/>
      </c>
      <c r="M1151" s="46" t="str">
        <f t="shared" si="18"/>
        <v/>
      </c>
    </row>
    <row r="1152" spans="5:13" ht="24.95" customHeight="1" x14ac:dyDescent="0.3">
      <c r="E1152" s="20" t="str">
        <f>IF(A1152="","",COUNTIFS($A$2:A1152,A1152,$B$2:B1152,B1152)&amp; IF(B1152="National Park Fees", IFERROR(VLOOKUP(A1152,Setting!$E$39:$G$355,3,FALSE),""),""))</f>
        <v/>
      </c>
      <c r="M1152" s="46" t="str">
        <f t="shared" si="18"/>
        <v/>
      </c>
    </row>
    <row r="1153" spans="5:13" ht="24.95" customHeight="1" x14ac:dyDescent="0.3">
      <c r="E1153" s="20" t="str">
        <f>IF(A1153="","",COUNTIFS($A$2:A1153,A1153,$B$2:B1153,B1153)&amp; IF(B1153="National Park Fees", IFERROR(VLOOKUP(A1153,Setting!$E$39:$G$355,3,FALSE),""),""))</f>
        <v/>
      </c>
      <c r="M1153" s="46" t="str">
        <f t="shared" si="18"/>
        <v/>
      </c>
    </row>
    <row r="1154" spans="5:13" ht="24.95" customHeight="1" x14ac:dyDescent="0.3">
      <c r="E1154" s="20" t="str">
        <f>IF(A1154="","",COUNTIFS($A$2:A1154,A1154,$B$2:B1154,B1154)&amp; IF(B1154="National Park Fees", IFERROR(VLOOKUP(A1154,Setting!$E$39:$G$355,3,FALSE),""),""))</f>
        <v/>
      </c>
      <c r="M1154" s="46" t="str">
        <f t="shared" si="18"/>
        <v/>
      </c>
    </row>
    <row r="1155" spans="5:13" ht="24.95" customHeight="1" x14ac:dyDescent="0.3">
      <c r="E1155" s="20" t="str">
        <f>IF(A1155="","",COUNTIFS($A$2:A1155,A1155,$B$2:B1155,B1155)&amp; IF(B1155="National Park Fees", IFERROR(VLOOKUP(A1155,Setting!$E$39:$G$355,3,FALSE),""),""))</f>
        <v/>
      </c>
      <c r="M1155" s="46" t="str">
        <f t="shared" si="18"/>
        <v/>
      </c>
    </row>
    <row r="1156" spans="5:13" ht="24.95" customHeight="1" x14ac:dyDescent="0.3">
      <c r="E1156" s="20" t="str">
        <f>IF(A1156="","",COUNTIFS($A$2:A1156,A1156,$B$2:B1156,B1156)&amp; IF(B1156="National Park Fees", IFERROR(VLOOKUP(A1156,Setting!$E$39:$G$355,3,FALSE),""),""))</f>
        <v/>
      </c>
      <c r="M1156" s="46" t="str">
        <f t="shared" si="18"/>
        <v/>
      </c>
    </row>
    <row r="1157" spans="5:13" ht="24.95" customHeight="1" x14ac:dyDescent="0.3">
      <c r="E1157" s="20" t="str">
        <f>IF(A1157="","",COUNTIFS($A$2:A1157,A1157,$B$2:B1157,B1157)&amp; IF(B1157="National Park Fees", IFERROR(VLOOKUP(A1157,Setting!$E$39:$G$355,3,FALSE),""),""))</f>
        <v/>
      </c>
      <c r="M1157" s="46" t="str">
        <f t="shared" si="18"/>
        <v/>
      </c>
    </row>
    <row r="1158" spans="5:13" ht="24.95" customHeight="1" x14ac:dyDescent="0.3">
      <c r="E1158" s="20" t="str">
        <f>IF(A1158="","",COUNTIFS($A$2:A1158,A1158,$B$2:B1158,B1158)&amp; IF(B1158="National Park Fees", IFERROR(VLOOKUP(A1158,Setting!$E$39:$G$355,3,FALSE),""),""))</f>
        <v/>
      </c>
      <c r="M1158" s="46" t="str">
        <f t="shared" si="18"/>
        <v/>
      </c>
    </row>
    <row r="1159" spans="5:13" ht="24.95" customHeight="1" x14ac:dyDescent="0.3">
      <c r="E1159" s="20" t="str">
        <f>IF(A1159="","",COUNTIFS($A$2:A1159,A1159,$B$2:B1159,B1159)&amp; IF(B1159="National Park Fees", IFERROR(VLOOKUP(A1159,Setting!$E$39:$G$355,3,FALSE),""),""))</f>
        <v/>
      </c>
      <c r="M1159" s="46" t="str">
        <f t="shared" si="18"/>
        <v/>
      </c>
    </row>
    <row r="1160" spans="5:13" ht="24.95" customHeight="1" x14ac:dyDescent="0.3">
      <c r="E1160" s="20" t="str">
        <f>IF(A1160="","",COUNTIFS($A$2:A1160,A1160,$B$2:B1160,B1160)&amp; IF(B1160="National Park Fees", IFERROR(VLOOKUP(A1160,Setting!$E$39:$G$355,3,FALSE),""),""))</f>
        <v/>
      </c>
      <c r="M1160" s="46" t="str">
        <f t="shared" si="18"/>
        <v/>
      </c>
    </row>
    <row r="1161" spans="5:13" ht="24.95" customHeight="1" x14ac:dyDescent="0.3">
      <c r="E1161" s="20" t="str">
        <f>IF(A1161="","",COUNTIFS($A$2:A1161,A1161,$B$2:B1161,B1161)&amp; IF(B1161="National Park Fees", IFERROR(VLOOKUP(A1161,Setting!$E$39:$G$355,3,FALSE),""),""))</f>
        <v/>
      </c>
      <c r="M1161" s="46" t="str">
        <f t="shared" si="18"/>
        <v/>
      </c>
    </row>
    <row r="1162" spans="5:13" ht="24.95" customHeight="1" x14ac:dyDescent="0.3">
      <c r="E1162" s="20" t="str">
        <f>IF(A1162="","",COUNTIFS($A$2:A1162,A1162,$B$2:B1162,B1162)&amp; IF(B1162="National Park Fees", IFERROR(VLOOKUP(A1162,Setting!$E$39:$G$355,3,FALSE),""),""))</f>
        <v/>
      </c>
      <c r="M1162" s="46" t="str">
        <f t="shared" si="18"/>
        <v/>
      </c>
    </row>
    <row r="1163" spans="5:13" ht="24.95" customHeight="1" x14ac:dyDescent="0.3">
      <c r="E1163" s="20" t="str">
        <f>IF(A1163="","",COUNTIFS($A$2:A1163,A1163,$B$2:B1163,B1163)&amp; IF(B1163="National Park Fees", IFERROR(VLOOKUP(A1163,Setting!$E$39:$G$355,3,FALSE),""),""))</f>
        <v/>
      </c>
      <c r="M1163" s="46" t="str">
        <f t="shared" si="18"/>
        <v/>
      </c>
    </row>
    <row r="1164" spans="5:13" ht="24.95" customHeight="1" x14ac:dyDescent="0.3">
      <c r="E1164" s="20" t="str">
        <f>IF(A1164="","",COUNTIFS($A$2:A1164,A1164,$B$2:B1164,B1164)&amp; IF(B1164="National Park Fees", IFERROR(VLOOKUP(A1164,Setting!$E$39:$G$355,3,FALSE),""),""))</f>
        <v/>
      </c>
      <c r="M1164" s="46" t="str">
        <f t="shared" si="18"/>
        <v/>
      </c>
    </row>
    <row r="1165" spans="5:13" ht="24.95" customHeight="1" x14ac:dyDescent="0.3">
      <c r="E1165" s="20" t="str">
        <f>IF(A1165="","",COUNTIFS($A$2:A1165,A1165,$B$2:B1165,B1165)&amp; IF(B1165="National Park Fees", IFERROR(VLOOKUP(A1165,Setting!$E$39:$G$355,3,FALSE),""),""))</f>
        <v/>
      </c>
      <c r="M1165" s="46" t="str">
        <f t="shared" si="18"/>
        <v/>
      </c>
    </row>
    <row r="1166" spans="5:13" ht="24.95" customHeight="1" x14ac:dyDescent="0.3">
      <c r="E1166" s="20" t="str">
        <f>IF(A1166="","",COUNTIFS($A$2:A1166,A1166,$B$2:B1166,B1166)&amp; IF(B1166="National Park Fees", IFERROR(VLOOKUP(A1166,Setting!$E$39:$G$355,3,FALSE),""),""))</f>
        <v/>
      </c>
      <c r="M1166" s="46" t="str">
        <f t="shared" si="18"/>
        <v/>
      </c>
    </row>
    <row r="1167" spans="5:13" ht="24.95" customHeight="1" x14ac:dyDescent="0.3">
      <c r="E1167" s="20" t="str">
        <f>IF(A1167="","",COUNTIFS($A$2:A1167,A1167,$B$2:B1167,B1167)&amp; IF(B1167="National Park Fees", IFERROR(VLOOKUP(A1167,Setting!$E$39:$G$355,3,FALSE),""),""))</f>
        <v/>
      </c>
      <c r="M1167" s="46" t="str">
        <f t="shared" ref="M1167:M1230" si="19">IF(AND($F1167="",$G1167="",$A1167&lt;&gt;""),"Mistake","")</f>
        <v/>
      </c>
    </row>
    <row r="1168" spans="5:13" ht="24.95" customHeight="1" x14ac:dyDescent="0.3">
      <c r="E1168" s="20" t="str">
        <f>IF(A1168="","",COUNTIFS($A$2:A1168,A1168,$B$2:B1168,B1168)&amp; IF(B1168="National Park Fees", IFERROR(VLOOKUP(A1168,Setting!$E$39:$G$355,3,FALSE),""),""))</f>
        <v/>
      </c>
      <c r="M1168" s="46" t="str">
        <f t="shared" si="19"/>
        <v/>
      </c>
    </row>
    <row r="1169" spans="5:13" ht="24.95" customHeight="1" x14ac:dyDescent="0.3">
      <c r="E1169" s="20" t="str">
        <f>IF(A1169="","",COUNTIFS($A$2:A1169,A1169,$B$2:B1169,B1169)&amp; IF(B1169="National Park Fees", IFERROR(VLOOKUP(A1169,Setting!$E$39:$G$355,3,FALSE),""),""))</f>
        <v/>
      </c>
      <c r="M1169" s="46" t="str">
        <f t="shared" si="19"/>
        <v/>
      </c>
    </row>
    <row r="1170" spans="5:13" ht="24.95" customHeight="1" x14ac:dyDescent="0.3">
      <c r="E1170" s="20" t="str">
        <f>IF(A1170="","",COUNTIFS($A$2:A1170,A1170,$B$2:B1170,B1170)&amp; IF(B1170="National Park Fees", IFERROR(VLOOKUP(A1170,Setting!$E$39:$G$355,3,FALSE),""),""))</f>
        <v/>
      </c>
      <c r="M1170" s="46" t="str">
        <f t="shared" si="19"/>
        <v/>
      </c>
    </row>
    <row r="1171" spans="5:13" ht="24.95" customHeight="1" x14ac:dyDescent="0.3">
      <c r="E1171" s="20" t="str">
        <f>IF(A1171="","",COUNTIFS($A$2:A1171,A1171,$B$2:B1171,B1171)&amp; IF(B1171="National Park Fees", IFERROR(VLOOKUP(A1171,Setting!$E$39:$G$355,3,FALSE),""),""))</f>
        <v/>
      </c>
      <c r="M1171" s="46" t="str">
        <f t="shared" si="19"/>
        <v/>
      </c>
    </row>
    <row r="1172" spans="5:13" ht="24.95" customHeight="1" x14ac:dyDescent="0.3">
      <c r="E1172" s="20" t="str">
        <f>IF(A1172="","",COUNTIFS($A$2:A1172,A1172,$B$2:B1172,B1172)&amp; IF(B1172="National Park Fees", IFERROR(VLOOKUP(A1172,Setting!$E$39:$G$355,3,FALSE),""),""))</f>
        <v/>
      </c>
      <c r="M1172" s="46" t="str">
        <f t="shared" si="19"/>
        <v/>
      </c>
    </row>
    <row r="1173" spans="5:13" ht="24.95" customHeight="1" x14ac:dyDescent="0.3">
      <c r="E1173" s="20" t="str">
        <f>IF(A1173="","",COUNTIFS($A$2:A1173,A1173,$B$2:B1173,B1173)&amp; IF(B1173="National Park Fees", IFERROR(VLOOKUP(A1173,Setting!$E$39:$G$355,3,FALSE),""),""))</f>
        <v/>
      </c>
      <c r="M1173" s="46" t="str">
        <f t="shared" si="19"/>
        <v/>
      </c>
    </row>
    <row r="1174" spans="5:13" ht="24.95" customHeight="1" x14ac:dyDescent="0.3">
      <c r="E1174" s="20" t="str">
        <f>IF(A1174="","",COUNTIFS($A$2:A1174,A1174,$B$2:B1174,B1174)&amp; IF(B1174="National Park Fees", IFERROR(VLOOKUP(A1174,Setting!$E$39:$G$355,3,FALSE),""),""))</f>
        <v/>
      </c>
      <c r="M1174" s="46" t="str">
        <f t="shared" si="19"/>
        <v/>
      </c>
    </row>
    <row r="1175" spans="5:13" ht="24.95" customHeight="1" x14ac:dyDescent="0.3">
      <c r="E1175" s="20" t="str">
        <f>IF(A1175="","",COUNTIFS($A$2:A1175,A1175,$B$2:B1175,B1175)&amp; IF(B1175="National Park Fees", IFERROR(VLOOKUP(A1175,Setting!$E$39:$G$355,3,FALSE),""),""))</f>
        <v/>
      </c>
      <c r="M1175" s="46" t="str">
        <f t="shared" si="19"/>
        <v/>
      </c>
    </row>
    <row r="1176" spans="5:13" ht="24.95" customHeight="1" x14ac:dyDescent="0.3">
      <c r="E1176" s="20" t="str">
        <f>IF(A1176="","",COUNTIFS($A$2:A1176,A1176,$B$2:B1176,B1176)&amp; IF(B1176="National Park Fees", IFERROR(VLOOKUP(A1176,Setting!$E$39:$G$355,3,FALSE),""),""))</f>
        <v/>
      </c>
      <c r="M1176" s="46" t="str">
        <f t="shared" si="19"/>
        <v/>
      </c>
    </row>
    <row r="1177" spans="5:13" ht="24.95" customHeight="1" x14ac:dyDescent="0.3">
      <c r="E1177" s="20" t="str">
        <f>IF(A1177="","",COUNTIFS($A$2:A1177,A1177,$B$2:B1177,B1177)&amp; IF(B1177="National Park Fees", IFERROR(VLOOKUP(A1177,Setting!$E$39:$G$355,3,FALSE),""),""))</f>
        <v/>
      </c>
      <c r="M1177" s="46" t="str">
        <f t="shared" si="19"/>
        <v/>
      </c>
    </row>
    <row r="1178" spans="5:13" ht="24.95" customHeight="1" x14ac:dyDescent="0.3">
      <c r="E1178" s="20" t="str">
        <f>IF(A1178="","",COUNTIFS($A$2:A1178,A1178,$B$2:B1178,B1178)&amp; IF(B1178="National Park Fees", IFERROR(VLOOKUP(A1178,Setting!$E$39:$G$355,3,FALSE),""),""))</f>
        <v/>
      </c>
      <c r="M1178" s="46" t="str">
        <f t="shared" si="19"/>
        <v/>
      </c>
    </row>
    <row r="1179" spans="5:13" ht="24.95" customHeight="1" x14ac:dyDescent="0.3">
      <c r="E1179" s="20" t="str">
        <f>IF(A1179="","",COUNTIFS($A$2:A1179,A1179,$B$2:B1179,B1179)&amp; IF(B1179="National Park Fees", IFERROR(VLOOKUP(A1179,Setting!$E$39:$G$355,3,FALSE),""),""))</f>
        <v/>
      </c>
      <c r="M1179" s="46" t="str">
        <f t="shared" si="19"/>
        <v/>
      </c>
    </row>
    <row r="1180" spans="5:13" ht="24.95" customHeight="1" x14ac:dyDescent="0.3">
      <c r="E1180" s="20" t="str">
        <f>IF(A1180="","",COUNTIFS($A$2:A1180,A1180,$B$2:B1180,B1180)&amp; IF(B1180="National Park Fees", IFERROR(VLOOKUP(A1180,Setting!$E$39:$G$355,3,FALSE),""),""))</f>
        <v/>
      </c>
      <c r="M1180" s="46" t="str">
        <f t="shared" si="19"/>
        <v/>
      </c>
    </row>
    <row r="1181" spans="5:13" ht="24.95" customHeight="1" x14ac:dyDescent="0.3">
      <c r="E1181" s="20" t="str">
        <f>IF(A1181="","",COUNTIFS($A$2:A1181,A1181,$B$2:B1181,B1181)&amp; IF(B1181="National Park Fees", IFERROR(VLOOKUP(A1181,Setting!$E$39:$G$355,3,FALSE),""),""))</f>
        <v/>
      </c>
      <c r="M1181" s="46" t="str">
        <f t="shared" si="19"/>
        <v/>
      </c>
    </row>
    <row r="1182" spans="5:13" ht="24.95" customHeight="1" x14ac:dyDescent="0.3">
      <c r="E1182" s="20" t="str">
        <f>IF(A1182="","",COUNTIFS($A$2:A1182,A1182,$B$2:B1182,B1182)&amp; IF(B1182="National Park Fees", IFERROR(VLOOKUP(A1182,Setting!$E$39:$G$355,3,FALSE),""),""))</f>
        <v/>
      </c>
      <c r="M1182" s="46" t="str">
        <f t="shared" si="19"/>
        <v/>
      </c>
    </row>
    <row r="1183" spans="5:13" ht="24.95" customHeight="1" x14ac:dyDescent="0.3">
      <c r="E1183" s="20" t="str">
        <f>IF(A1183="","",COUNTIFS($A$2:A1183,A1183,$B$2:B1183,B1183)&amp; IF(B1183="National Park Fees", IFERROR(VLOOKUP(A1183,Setting!$E$39:$G$355,3,FALSE),""),""))</f>
        <v/>
      </c>
      <c r="M1183" s="46" t="str">
        <f t="shared" si="19"/>
        <v/>
      </c>
    </row>
    <row r="1184" spans="5:13" ht="24.95" customHeight="1" x14ac:dyDescent="0.3">
      <c r="E1184" s="20" t="str">
        <f>IF(A1184="","",COUNTIFS($A$2:A1184,A1184,$B$2:B1184,B1184)&amp; IF(B1184="National Park Fees", IFERROR(VLOOKUP(A1184,Setting!$E$39:$G$355,3,FALSE),""),""))</f>
        <v/>
      </c>
      <c r="M1184" s="46" t="str">
        <f t="shared" si="19"/>
        <v/>
      </c>
    </row>
    <row r="1185" spans="5:13" ht="24.95" customHeight="1" x14ac:dyDescent="0.3">
      <c r="E1185" s="20" t="str">
        <f>IF(A1185="","",COUNTIFS($A$2:A1185,A1185,$B$2:B1185,B1185)&amp; IF(B1185="National Park Fees", IFERROR(VLOOKUP(A1185,Setting!$E$39:$G$355,3,FALSE),""),""))</f>
        <v/>
      </c>
      <c r="M1185" s="46" t="str">
        <f t="shared" si="19"/>
        <v/>
      </c>
    </row>
    <row r="1186" spans="5:13" ht="24.95" customHeight="1" x14ac:dyDescent="0.3">
      <c r="E1186" s="20" t="str">
        <f>IF(A1186="","",COUNTIFS($A$2:A1186,A1186,$B$2:B1186,B1186)&amp; IF(B1186="National Park Fees", IFERROR(VLOOKUP(A1186,Setting!$E$39:$G$355,3,FALSE),""),""))</f>
        <v/>
      </c>
      <c r="M1186" s="46" t="str">
        <f t="shared" si="19"/>
        <v/>
      </c>
    </row>
    <row r="1187" spans="5:13" ht="24.95" customHeight="1" x14ac:dyDescent="0.3">
      <c r="E1187" s="20" t="str">
        <f>IF(A1187="","",COUNTIFS($A$2:A1187,A1187,$B$2:B1187,B1187)&amp; IF(B1187="National Park Fees", IFERROR(VLOOKUP(A1187,Setting!$E$39:$G$355,3,FALSE),""),""))</f>
        <v/>
      </c>
      <c r="M1187" s="46" t="str">
        <f t="shared" si="19"/>
        <v/>
      </c>
    </row>
    <row r="1188" spans="5:13" ht="24.95" customHeight="1" x14ac:dyDescent="0.3">
      <c r="E1188" s="20" t="str">
        <f>IF(A1188="","",COUNTIFS($A$2:A1188,A1188,$B$2:B1188,B1188)&amp; IF(B1188="National Park Fees", IFERROR(VLOOKUP(A1188,Setting!$E$39:$G$355,3,FALSE),""),""))</f>
        <v/>
      </c>
      <c r="M1188" s="46" t="str">
        <f t="shared" si="19"/>
        <v/>
      </c>
    </row>
    <row r="1189" spans="5:13" ht="24.95" customHeight="1" x14ac:dyDescent="0.3">
      <c r="E1189" s="20" t="str">
        <f>IF(A1189="","",COUNTIFS($A$2:A1189,A1189,$B$2:B1189,B1189)&amp; IF(B1189="National Park Fees", IFERROR(VLOOKUP(A1189,Setting!$E$39:$G$355,3,FALSE),""),""))</f>
        <v/>
      </c>
      <c r="M1189" s="46" t="str">
        <f t="shared" si="19"/>
        <v/>
      </c>
    </row>
    <row r="1190" spans="5:13" ht="24.95" customHeight="1" x14ac:dyDescent="0.3">
      <c r="E1190" s="20" t="str">
        <f>IF(A1190="","",COUNTIFS($A$2:A1190,A1190,$B$2:B1190,B1190)&amp; IF(B1190="National Park Fees", IFERROR(VLOOKUP(A1190,Setting!$E$39:$G$355,3,FALSE),""),""))</f>
        <v/>
      </c>
      <c r="M1190" s="46" t="str">
        <f t="shared" si="19"/>
        <v/>
      </c>
    </row>
    <row r="1191" spans="5:13" ht="24.95" customHeight="1" x14ac:dyDescent="0.3">
      <c r="E1191" s="20" t="str">
        <f>IF(A1191="","",COUNTIFS($A$2:A1191,A1191,$B$2:B1191,B1191)&amp; IF(B1191="National Park Fees", IFERROR(VLOOKUP(A1191,Setting!$E$39:$G$355,3,FALSE),""),""))</f>
        <v/>
      </c>
      <c r="M1191" s="46" t="str">
        <f t="shared" si="19"/>
        <v/>
      </c>
    </row>
    <row r="1192" spans="5:13" ht="24.95" customHeight="1" x14ac:dyDescent="0.3">
      <c r="E1192" s="20" t="str">
        <f>IF(A1192="","",COUNTIFS($A$2:A1192,A1192,$B$2:B1192,B1192)&amp; IF(B1192="National Park Fees", IFERROR(VLOOKUP(A1192,Setting!$E$39:$G$355,3,FALSE),""),""))</f>
        <v/>
      </c>
      <c r="M1192" s="46" t="str">
        <f t="shared" si="19"/>
        <v/>
      </c>
    </row>
    <row r="1193" spans="5:13" ht="24.95" customHeight="1" x14ac:dyDescent="0.3">
      <c r="E1193" s="20" t="str">
        <f>IF(A1193="","",COUNTIFS($A$2:A1193,A1193,$B$2:B1193,B1193)&amp; IF(B1193="National Park Fees", IFERROR(VLOOKUP(A1193,Setting!$E$39:$G$355,3,FALSE),""),""))</f>
        <v/>
      </c>
      <c r="M1193" s="46" t="str">
        <f t="shared" si="19"/>
        <v/>
      </c>
    </row>
    <row r="1194" spans="5:13" ht="24.95" customHeight="1" x14ac:dyDescent="0.3">
      <c r="E1194" s="20" t="str">
        <f>IF(A1194="","",COUNTIFS($A$2:A1194,A1194,$B$2:B1194,B1194)&amp; IF(B1194="National Park Fees", IFERROR(VLOOKUP(A1194,Setting!$E$39:$G$355,3,FALSE),""),""))</f>
        <v/>
      </c>
      <c r="M1194" s="46" t="str">
        <f t="shared" si="19"/>
        <v/>
      </c>
    </row>
    <row r="1195" spans="5:13" ht="24.95" customHeight="1" x14ac:dyDescent="0.3">
      <c r="E1195" s="20" t="str">
        <f>IF(A1195="","",COUNTIFS($A$2:A1195,A1195,$B$2:B1195,B1195)&amp; IF(B1195="National Park Fees", IFERROR(VLOOKUP(A1195,Setting!$E$39:$G$355,3,FALSE),""),""))</f>
        <v/>
      </c>
      <c r="M1195" s="46" t="str">
        <f t="shared" si="19"/>
        <v/>
      </c>
    </row>
    <row r="1196" spans="5:13" ht="24.95" customHeight="1" x14ac:dyDescent="0.3">
      <c r="E1196" s="20" t="str">
        <f>IF(A1196="","",COUNTIFS($A$2:A1196,A1196,$B$2:B1196,B1196)&amp; IF(B1196="National Park Fees", IFERROR(VLOOKUP(A1196,Setting!$E$39:$G$355,3,FALSE),""),""))</f>
        <v/>
      </c>
      <c r="M1196" s="46" t="str">
        <f t="shared" si="19"/>
        <v/>
      </c>
    </row>
    <row r="1197" spans="5:13" ht="24.95" customHeight="1" x14ac:dyDescent="0.3">
      <c r="E1197" s="20" t="str">
        <f>IF(A1197="","",COUNTIFS($A$2:A1197,A1197,$B$2:B1197,B1197)&amp; IF(B1197="National Park Fees", IFERROR(VLOOKUP(A1197,Setting!$E$39:$G$355,3,FALSE),""),""))</f>
        <v/>
      </c>
      <c r="M1197" s="46" t="str">
        <f t="shared" si="19"/>
        <v/>
      </c>
    </row>
    <row r="1198" spans="5:13" ht="24.95" customHeight="1" x14ac:dyDescent="0.3">
      <c r="E1198" s="20" t="str">
        <f>IF(A1198="","",COUNTIFS($A$2:A1198,A1198,$B$2:B1198,B1198)&amp; IF(B1198="National Park Fees", IFERROR(VLOOKUP(A1198,Setting!$E$39:$G$355,3,FALSE),""),""))</f>
        <v/>
      </c>
      <c r="M1198" s="46" t="str">
        <f t="shared" si="19"/>
        <v/>
      </c>
    </row>
    <row r="1199" spans="5:13" ht="24.95" customHeight="1" x14ac:dyDescent="0.3">
      <c r="E1199" s="20" t="str">
        <f>IF(A1199="","",COUNTIFS($A$2:A1199,A1199,$B$2:B1199,B1199)&amp; IF(B1199="National Park Fees", IFERROR(VLOOKUP(A1199,Setting!$E$39:$G$355,3,FALSE),""),""))</f>
        <v/>
      </c>
      <c r="M1199" s="46" t="str">
        <f t="shared" si="19"/>
        <v/>
      </c>
    </row>
    <row r="1200" spans="5:13" ht="24.95" customHeight="1" x14ac:dyDescent="0.3">
      <c r="E1200" s="20" t="str">
        <f>IF(A1200="","",COUNTIFS($A$2:A1200,A1200,$B$2:B1200,B1200)&amp; IF(B1200="National Park Fees", IFERROR(VLOOKUP(A1200,Setting!$E$39:$G$355,3,FALSE),""),""))</f>
        <v/>
      </c>
      <c r="M1200" s="46" t="str">
        <f t="shared" si="19"/>
        <v/>
      </c>
    </row>
    <row r="1201" spans="5:13" ht="24.95" customHeight="1" x14ac:dyDescent="0.3">
      <c r="E1201" s="20" t="str">
        <f>IF(A1201="","",COUNTIFS($A$2:A1201,A1201,$B$2:B1201,B1201)&amp; IF(B1201="National Park Fees", IFERROR(VLOOKUP(A1201,Setting!$E$39:$G$355,3,FALSE),""),""))</f>
        <v/>
      </c>
      <c r="M1201" s="46" t="str">
        <f t="shared" si="19"/>
        <v/>
      </c>
    </row>
    <row r="1202" spans="5:13" ht="24.95" customHeight="1" x14ac:dyDescent="0.3">
      <c r="E1202" s="20" t="str">
        <f>IF(A1202="","",COUNTIFS($A$2:A1202,A1202,$B$2:B1202,B1202)&amp; IF(B1202="National Park Fees", IFERROR(VLOOKUP(A1202,Setting!$E$39:$G$355,3,FALSE),""),""))</f>
        <v/>
      </c>
      <c r="M1202" s="46" t="str">
        <f t="shared" si="19"/>
        <v/>
      </c>
    </row>
    <row r="1203" spans="5:13" ht="24.95" customHeight="1" x14ac:dyDescent="0.3">
      <c r="E1203" s="20" t="str">
        <f>IF(A1203="","",COUNTIFS($A$2:A1203,A1203,$B$2:B1203,B1203)&amp; IF(B1203="National Park Fees", IFERROR(VLOOKUP(A1203,Setting!$E$39:$G$355,3,FALSE),""),""))</f>
        <v/>
      </c>
      <c r="M1203" s="46" t="str">
        <f t="shared" si="19"/>
        <v/>
      </c>
    </row>
    <row r="1204" spans="5:13" ht="24.95" customHeight="1" x14ac:dyDescent="0.3">
      <c r="E1204" s="20" t="str">
        <f>IF(A1204="","",COUNTIFS($A$2:A1204,A1204,$B$2:B1204,B1204)&amp; IF(B1204="National Park Fees", IFERROR(VLOOKUP(A1204,Setting!$E$39:$G$355,3,FALSE),""),""))</f>
        <v/>
      </c>
      <c r="M1204" s="46" t="str">
        <f t="shared" si="19"/>
        <v/>
      </c>
    </row>
    <row r="1205" spans="5:13" ht="24.95" customHeight="1" x14ac:dyDescent="0.3">
      <c r="E1205" s="20" t="str">
        <f>IF(A1205="","",COUNTIFS($A$2:A1205,A1205,$B$2:B1205,B1205)&amp; IF(B1205="National Park Fees", IFERROR(VLOOKUP(A1205,Setting!$E$39:$G$355,3,FALSE),""),""))</f>
        <v/>
      </c>
      <c r="M1205" s="46" t="str">
        <f t="shared" si="19"/>
        <v/>
      </c>
    </row>
    <row r="1206" spans="5:13" ht="24.95" customHeight="1" x14ac:dyDescent="0.3">
      <c r="E1206" s="20" t="str">
        <f>IF(A1206="","",COUNTIFS($A$2:A1206,A1206,$B$2:B1206,B1206)&amp; IF(B1206="National Park Fees", IFERROR(VLOOKUP(A1206,Setting!$E$39:$G$355,3,FALSE),""),""))</f>
        <v/>
      </c>
      <c r="M1206" s="46" t="str">
        <f t="shared" si="19"/>
        <v/>
      </c>
    </row>
    <row r="1207" spans="5:13" ht="24.95" customHeight="1" x14ac:dyDescent="0.3">
      <c r="E1207" s="20" t="str">
        <f>IF(A1207="","",COUNTIFS($A$2:A1207,A1207,$B$2:B1207,B1207)&amp; IF(B1207="National Park Fees", IFERROR(VLOOKUP(A1207,Setting!$E$39:$G$355,3,FALSE),""),""))</f>
        <v/>
      </c>
      <c r="M1207" s="46" t="str">
        <f t="shared" si="19"/>
        <v/>
      </c>
    </row>
    <row r="1208" spans="5:13" ht="24.95" customHeight="1" x14ac:dyDescent="0.3">
      <c r="E1208" s="20" t="str">
        <f>IF(A1208="","",COUNTIFS($A$2:A1208,A1208,$B$2:B1208,B1208)&amp; IF(B1208="National Park Fees", IFERROR(VLOOKUP(A1208,Setting!$E$39:$G$355,3,FALSE),""),""))</f>
        <v/>
      </c>
      <c r="M1208" s="46" t="str">
        <f t="shared" si="19"/>
        <v/>
      </c>
    </row>
    <row r="1209" spans="5:13" ht="24.95" customHeight="1" x14ac:dyDescent="0.3">
      <c r="E1209" s="20" t="str">
        <f>IF(A1209="","",COUNTIFS($A$2:A1209,A1209,$B$2:B1209,B1209)&amp; IF(B1209="National Park Fees", IFERROR(VLOOKUP(A1209,Setting!$E$39:$G$355,3,FALSE),""),""))</f>
        <v/>
      </c>
      <c r="M1209" s="46" t="str">
        <f t="shared" si="19"/>
        <v/>
      </c>
    </row>
    <row r="1210" spans="5:13" ht="24.95" customHeight="1" x14ac:dyDescent="0.3">
      <c r="E1210" s="20" t="str">
        <f>IF(A1210="","",COUNTIFS($A$2:A1210,A1210,$B$2:B1210,B1210)&amp; IF(B1210="National Park Fees", IFERROR(VLOOKUP(A1210,Setting!$E$39:$G$355,3,FALSE),""),""))</f>
        <v/>
      </c>
      <c r="M1210" s="46" t="str">
        <f t="shared" si="19"/>
        <v/>
      </c>
    </row>
    <row r="1211" spans="5:13" ht="24.95" customHeight="1" x14ac:dyDescent="0.3">
      <c r="E1211" s="20" t="str">
        <f>IF(A1211="","",COUNTIFS($A$2:A1211,A1211,$B$2:B1211,B1211)&amp; IF(B1211="National Park Fees", IFERROR(VLOOKUP(A1211,Setting!$E$39:$G$355,3,FALSE),""),""))</f>
        <v/>
      </c>
      <c r="M1211" s="46" t="str">
        <f t="shared" si="19"/>
        <v/>
      </c>
    </row>
    <row r="1212" spans="5:13" ht="24.95" customHeight="1" x14ac:dyDescent="0.3">
      <c r="E1212" s="20" t="str">
        <f>IF(A1212="","",COUNTIFS($A$2:A1212,A1212,$B$2:B1212,B1212)&amp; IF(B1212="National Park Fees", IFERROR(VLOOKUP(A1212,Setting!$E$39:$G$355,3,FALSE),""),""))</f>
        <v/>
      </c>
      <c r="M1212" s="46" t="str">
        <f t="shared" si="19"/>
        <v/>
      </c>
    </row>
    <row r="1213" spans="5:13" ht="24.95" customHeight="1" x14ac:dyDescent="0.3">
      <c r="E1213" s="20" t="str">
        <f>IF(A1213="","",COUNTIFS($A$2:A1213,A1213,$B$2:B1213,B1213)&amp; IF(B1213="National Park Fees", IFERROR(VLOOKUP(A1213,Setting!$E$39:$G$355,3,FALSE),""),""))</f>
        <v/>
      </c>
      <c r="M1213" s="46" t="str">
        <f t="shared" si="19"/>
        <v/>
      </c>
    </row>
    <row r="1214" spans="5:13" ht="24.95" customHeight="1" x14ac:dyDescent="0.3">
      <c r="E1214" s="20" t="str">
        <f>IF(A1214="","",COUNTIFS($A$2:A1214,A1214,$B$2:B1214,B1214)&amp; IF(B1214="National Park Fees", IFERROR(VLOOKUP(A1214,Setting!$E$39:$G$355,3,FALSE),""),""))</f>
        <v/>
      </c>
      <c r="M1214" s="46" t="str">
        <f t="shared" si="19"/>
        <v/>
      </c>
    </row>
    <row r="1215" spans="5:13" ht="24.95" customHeight="1" x14ac:dyDescent="0.3">
      <c r="E1215" s="20" t="str">
        <f>IF(A1215="","",COUNTIFS($A$2:A1215,A1215,$B$2:B1215,B1215)&amp; IF(B1215="National Park Fees", IFERROR(VLOOKUP(A1215,Setting!$E$39:$G$355,3,FALSE),""),""))</f>
        <v/>
      </c>
      <c r="M1215" s="46" t="str">
        <f t="shared" si="19"/>
        <v/>
      </c>
    </row>
    <row r="1216" spans="5:13" ht="24.95" customHeight="1" x14ac:dyDescent="0.3">
      <c r="E1216" s="20" t="str">
        <f>IF(A1216="","",COUNTIFS($A$2:A1216,A1216,$B$2:B1216,B1216)&amp; IF(B1216="National Park Fees", IFERROR(VLOOKUP(A1216,Setting!$E$39:$G$355,3,FALSE),""),""))</f>
        <v/>
      </c>
      <c r="M1216" s="46" t="str">
        <f t="shared" si="19"/>
        <v/>
      </c>
    </row>
    <row r="1217" spans="5:13" ht="24.95" customHeight="1" x14ac:dyDescent="0.3">
      <c r="E1217" s="20" t="str">
        <f>IF(A1217="","",COUNTIFS($A$2:A1217,A1217,$B$2:B1217,B1217)&amp; IF(B1217="National Park Fees", IFERROR(VLOOKUP(A1217,Setting!$E$39:$G$355,3,FALSE),""),""))</f>
        <v/>
      </c>
      <c r="M1217" s="46" t="str">
        <f t="shared" si="19"/>
        <v/>
      </c>
    </row>
    <row r="1218" spans="5:13" ht="24.95" customHeight="1" x14ac:dyDescent="0.3">
      <c r="E1218" s="20" t="str">
        <f>IF(A1218="","",COUNTIFS($A$2:A1218,A1218,$B$2:B1218,B1218)&amp; IF(B1218="National Park Fees", IFERROR(VLOOKUP(A1218,Setting!$E$39:$G$355,3,FALSE),""),""))</f>
        <v/>
      </c>
      <c r="M1218" s="46" t="str">
        <f t="shared" si="19"/>
        <v/>
      </c>
    </row>
    <row r="1219" spans="5:13" ht="24.95" customHeight="1" x14ac:dyDescent="0.3">
      <c r="E1219" s="20" t="str">
        <f>IF(A1219="","",COUNTIFS($A$2:A1219,A1219,$B$2:B1219,B1219)&amp; IF(B1219="National Park Fees", IFERROR(VLOOKUP(A1219,Setting!$E$39:$G$355,3,FALSE),""),""))</f>
        <v/>
      </c>
      <c r="M1219" s="46" t="str">
        <f t="shared" si="19"/>
        <v/>
      </c>
    </row>
    <row r="1220" spans="5:13" ht="24.95" customHeight="1" x14ac:dyDescent="0.3">
      <c r="E1220" s="20" t="str">
        <f>IF(A1220="","",COUNTIFS($A$2:A1220,A1220,$B$2:B1220,B1220)&amp; IF(B1220="National Park Fees", IFERROR(VLOOKUP(A1220,Setting!$E$39:$G$355,3,FALSE),""),""))</f>
        <v/>
      </c>
      <c r="M1220" s="46" t="str">
        <f t="shared" si="19"/>
        <v/>
      </c>
    </row>
    <row r="1221" spans="5:13" ht="24.95" customHeight="1" x14ac:dyDescent="0.3">
      <c r="E1221" s="20" t="str">
        <f>IF(A1221="","",COUNTIFS($A$2:A1221,A1221,$B$2:B1221,B1221)&amp; IF(B1221="National Park Fees", IFERROR(VLOOKUP(A1221,Setting!$E$39:$G$355,3,FALSE),""),""))</f>
        <v/>
      </c>
      <c r="M1221" s="46" t="str">
        <f t="shared" si="19"/>
        <v/>
      </c>
    </row>
    <row r="1222" spans="5:13" ht="24.95" customHeight="1" x14ac:dyDescent="0.3">
      <c r="E1222" s="20" t="str">
        <f>IF(A1222="","",COUNTIFS($A$2:A1222,A1222,$B$2:B1222,B1222)&amp; IF(B1222="National Park Fees", IFERROR(VLOOKUP(A1222,Setting!$E$39:$G$355,3,FALSE),""),""))</f>
        <v/>
      </c>
      <c r="M1222" s="46" t="str">
        <f t="shared" si="19"/>
        <v/>
      </c>
    </row>
    <row r="1223" spans="5:13" ht="24.95" customHeight="1" x14ac:dyDescent="0.3">
      <c r="E1223" s="20" t="str">
        <f>IF(A1223="","",COUNTIFS($A$2:A1223,A1223,$B$2:B1223,B1223)&amp; IF(B1223="National Park Fees", IFERROR(VLOOKUP(A1223,Setting!$E$39:$G$355,3,FALSE),""),""))</f>
        <v/>
      </c>
      <c r="M1223" s="46" t="str">
        <f t="shared" si="19"/>
        <v/>
      </c>
    </row>
    <row r="1224" spans="5:13" ht="24.95" customHeight="1" x14ac:dyDescent="0.3">
      <c r="E1224" s="20" t="str">
        <f>IF(A1224="","",COUNTIFS($A$2:A1224,A1224,$B$2:B1224,B1224)&amp; IF(B1224="National Park Fees", IFERROR(VLOOKUP(A1224,Setting!$E$39:$G$355,3,FALSE),""),""))</f>
        <v/>
      </c>
      <c r="M1224" s="46" t="str">
        <f t="shared" si="19"/>
        <v/>
      </c>
    </row>
    <row r="1225" spans="5:13" ht="24.95" customHeight="1" x14ac:dyDescent="0.3">
      <c r="E1225" s="20" t="str">
        <f>IF(A1225="","",COUNTIFS($A$2:A1225,A1225,$B$2:B1225,B1225)&amp; IF(B1225="National Park Fees", IFERROR(VLOOKUP(A1225,Setting!$E$39:$G$355,3,FALSE),""),""))</f>
        <v/>
      </c>
      <c r="M1225" s="46" t="str">
        <f t="shared" si="19"/>
        <v/>
      </c>
    </row>
    <row r="1226" spans="5:13" ht="24.95" customHeight="1" x14ac:dyDescent="0.3">
      <c r="E1226" s="20" t="str">
        <f>IF(A1226="","",COUNTIFS($A$2:A1226,A1226,$B$2:B1226,B1226)&amp; IF(B1226="National Park Fees", IFERROR(VLOOKUP(A1226,Setting!$E$39:$G$355,3,FALSE),""),""))</f>
        <v/>
      </c>
      <c r="M1226" s="46" t="str">
        <f t="shared" si="19"/>
        <v/>
      </c>
    </row>
    <row r="1227" spans="5:13" ht="24.95" customHeight="1" x14ac:dyDescent="0.3">
      <c r="E1227" s="20" t="str">
        <f>IF(A1227="","",COUNTIFS($A$2:A1227,A1227,$B$2:B1227,B1227)&amp; IF(B1227="National Park Fees", IFERROR(VLOOKUP(A1227,Setting!$E$39:$G$355,3,FALSE),""),""))</f>
        <v/>
      </c>
      <c r="M1227" s="46" t="str">
        <f t="shared" si="19"/>
        <v/>
      </c>
    </row>
    <row r="1228" spans="5:13" ht="24.95" customHeight="1" x14ac:dyDescent="0.3">
      <c r="E1228" s="20" t="str">
        <f>IF(A1228="","",COUNTIFS($A$2:A1228,A1228,$B$2:B1228,B1228)&amp; IF(B1228="National Park Fees", IFERROR(VLOOKUP(A1228,Setting!$E$39:$G$355,3,FALSE),""),""))</f>
        <v/>
      </c>
      <c r="M1228" s="46" t="str">
        <f t="shared" si="19"/>
        <v/>
      </c>
    </row>
    <row r="1229" spans="5:13" ht="24.95" customHeight="1" x14ac:dyDescent="0.3">
      <c r="E1229" s="20" t="str">
        <f>IF(A1229="","",COUNTIFS($A$2:A1229,A1229,$B$2:B1229,B1229)&amp; IF(B1229="National Park Fees", IFERROR(VLOOKUP(A1229,Setting!$E$39:$G$355,3,FALSE),""),""))</f>
        <v/>
      </c>
      <c r="M1229" s="46" t="str">
        <f t="shared" si="19"/>
        <v/>
      </c>
    </row>
    <row r="1230" spans="5:13" ht="24.95" customHeight="1" x14ac:dyDescent="0.3">
      <c r="E1230" s="20" t="str">
        <f>IF(A1230="","",COUNTIFS($A$2:A1230,A1230,$B$2:B1230,B1230)&amp; IF(B1230="National Park Fees", IFERROR(VLOOKUP(A1230,Setting!$E$39:$G$355,3,FALSE),""),""))</f>
        <v/>
      </c>
      <c r="M1230" s="46" t="str">
        <f t="shared" si="19"/>
        <v/>
      </c>
    </row>
    <row r="1231" spans="5:13" ht="24.95" customHeight="1" x14ac:dyDescent="0.3">
      <c r="E1231" s="20" t="str">
        <f>IF(A1231="","",COUNTIFS($A$2:A1231,A1231,$B$2:B1231,B1231)&amp; IF(B1231="National Park Fees", IFERROR(VLOOKUP(A1231,Setting!$E$39:$G$355,3,FALSE),""),""))</f>
        <v/>
      </c>
      <c r="M1231" s="46" t="str">
        <f t="shared" ref="M1231:M1294" si="20">IF(AND($F1231="",$G1231="",$A1231&lt;&gt;""),"Mistake","")</f>
        <v/>
      </c>
    </row>
    <row r="1232" spans="5:13" ht="24.95" customHeight="1" x14ac:dyDescent="0.3">
      <c r="E1232" s="20" t="str">
        <f>IF(A1232="","",COUNTIFS($A$2:A1232,A1232,$B$2:B1232,B1232)&amp; IF(B1232="National Park Fees", IFERROR(VLOOKUP(A1232,Setting!$E$39:$G$355,3,FALSE),""),""))</f>
        <v/>
      </c>
      <c r="M1232" s="46" t="str">
        <f t="shared" si="20"/>
        <v/>
      </c>
    </row>
    <row r="1233" spans="5:13" ht="24.95" customHeight="1" x14ac:dyDescent="0.3">
      <c r="E1233" s="20" t="str">
        <f>IF(A1233="","",COUNTIFS($A$2:A1233,A1233,$B$2:B1233,B1233)&amp; IF(B1233="National Park Fees", IFERROR(VLOOKUP(A1233,Setting!$E$39:$G$355,3,FALSE),""),""))</f>
        <v/>
      </c>
      <c r="M1233" s="46" t="str">
        <f t="shared" si="20"/>
        <v/>
      </c>
    </row>
    <row r="1234" spans="5:13" ht="24.95" customHeight="1" x14ac:dyDescent="0.3">
      <c r="E1234" s="20" t="str">
        <f>IF(A1234="","",COUNTIFS($A$2:A1234,A1234,$B$2:B1234,B1234)&amp; IF(B1234="National Park Fees", IFERROR(VLOOKUP(A1234,Setting!$E$39:$G$355,3,FALSE),""),""))</f>
        <v/>
      </c>
      <c r="M1234" s="46" t="str">
        <f t="shared" si="20"/>
        <v/>
      </c>
    </row>
    <row r="1235" spans="5:13" ht="24.95" customHeight="1" x14ac:dyDescent="0.3">
      <c r="E1235" s="20" t="str">
        <f>IF(A1235="","",COUNTIFS($A$2:A1235,A1235,$B$2:B1235,B1235)&amp; IF(B1235="National Park Fees", IFERROR(VLOOKUP(A1235,Setting!$E$39:$G$355,3,FALSE),""),""))</f>
        <v/>
      </c>
      <c r="M1235" s="46" t="str">
        <f t="shared" si="20"/>
        <v/>
      </c>
    </row>
    <row r="1236" spans="5:13" ht="24.95" customHeight="1" x14ac:dyDescent="0.3">
      <c r="E1236" s="20" t="str">
        <f>IF(A1236="","",COUNTIFS($A$2:A1236,A1236,$B$2:B1236,B1236)&amp; IF(B1236="National Park Fees", IFERROR(VLOOKUP(A1236,Setting!$E$39:$G$355,3,FALSE),""),""))</f>
        <v/>
      </c>
      <c r="M1236" s="46" t="str">
        <f t="shared" si="20"/>
        <v/>
      </c>
    </row>
    <row r="1237" spans="5:13" ht="24.95" customHeight="1" x14ac:dyDescent="0.3">
      <c r="E1237" s="20" t="str">
        <f>IF(A1237="","",COUNTIFS($A$2:A1237,A1237,$B$2:B1237,B1237)&amp; IF(B1237="National Park Fees", IFERROR(VLOOKUP(A1237,Setting!$E$39:$G$355,3,FALSE),""),""))</f>
        <v/>
      </c>
      <c r="M1237" s="46" t="str">
        <f t="shared" si="20"/>
        <v/>
      </c>
    </row>
    <row r="1238" spans="5:13" ht="24.95" customHeight="1" x14ac:dyDescent="0.3">
      <c r="E1238" s="20" t="str">
        <f>IF(A1238="","",COUNTIFS($A$2:A1238,A1238,$B$2:B1238,B1238)&amp; IF(B1238="National Park Fees", IFERROR(VLOOKUP(A1238,Setting!$E$39:$G$355,3,FALSE),""),""))</f>
        <v/>
      </c>
      <c r="M1238" s="46" t="str">
        <f t="shared" si="20"/>
        <v/>
      </c>
    </row>
    <row r="1239" spans="5:13" ht="24.95" customHeight="1" x14ac:dyDescent="0.3">
      <c r="E1239" s="20" t="str">
        <f>IF(A1239="","",COUNTIFS($A$2:A1239,A1239,$B$2:B1239,B1239)&amp; IF(B1239="National Park Fees", IFERROR(VLOOKUP(A1239,Setting!$E$39:$G$355,3,FALSE),""),""))</f>
        <v/>
      </c>
      <c r="M1239" s="46" t="str">
        <f t="shared" si="20"/>
        <v/>
      </c>
    </row>
    <row r="1240" spans="5:13" ht="24.95" customHeight="1" x14ac:dyDescent="0.3">
      <c r="E1240" s="20" t="str">
        <f>IF(A1240="","",COUNTIFS($A$2:A1240,A1240,$B$2:B1240,B1240)&amp; IF(B1240="National Park Fees", IFERROR(VLOOKUP(A1240,Setting!$E$39:$G$355,3,FALSE),""),""))</f>
        <v/>
      </c>
      <c r="M1240" s="46" t="str">
        <f t="shared" si="20"/>
        <v/>
      </c>
    </row>
    <row r="1241" spans="5:13" ht="24.95" customHeight="1" x14ac:dyDescent="0.3">
      <c r="E1241" s="20" t="str">
        <f>IF(A1241="","",COUNTIFS($A$2:A1241,A1241,$B$2:B1241,B1241)&amp; IF(B1241="National Park Fees", IFERROR(VLOOKUP(A1241,Setting!$E$39:$G$355,3,FALSE),""),""))</f>
        <v/>
      </c>
      <c r="M1241" s="46" t="str">
        <f t="shared" si="20"/>
        <v/>
      </c>
    </row>
    <row r="1242" spans="5:13" ht="24.95" customHeight="1" x14ac:dyDescent="0.3">
      <c r="E1242" s="20" t="str">
        <f>IF(A1242="","",COUNTIFS($A$2:A1242,A1242,$B$2:B1242,B1242)&amp; IF(B1242="National Park Fees", IFERROR(VLOOKUP(A1242,Setting!$E$39:$G$355,3,FALSE),""),""))</f>
        <v/>
      </c>
      <c r="M1242" s="46" t="str">
        <f t="shared" si="20"/>
        <v/>
      </c>
    </row>
    <row r="1243" spans="5:13" ht="24.95" customHeight="1" x14ac:dyDescent="0.3">
      <c r="E1243" s="20" t="str">
        <f>IF(A1243="","",COUNTIFS($A$2:A1243,A1243,$B$2:B1243,B1243)&amp; IF(B1243="National Park Fees", IFERROR(VLOOKUP(A1243,Setting!$E$39:$G$355,3,FALSE),""),""))</f>
        <v/>
      </c>
      <c r="M1243" s="46" t="str">
        <f t="shared" si="20"/>
        <v/>
      </c>
    </row>
    <row r="1244" spans="5:13" ht="24.95" customHeight="1" x14ac:dyDescent="0.3">
      <c r="E1244" s="20" t="str">
        <f>IF(A1244="","",COUNTIFS($A$2:A1244,A1244,$B$2:B1244,B1244)&amp; IF(B1244="National Park Fees", IFERROR(VLOOKUP(A1244,Setting!$E$39:$G$355,3,FALSE),""),""))</f>
        <v/>
      </c>
      <c r="M1244" s="46" t="str">
        <f t="shared" si="20"/>
        <v/>
      </c>
    </row>
    <row r="1245" spans="5:13" ht="24.95" customHeight="1" x14ac:dyDescent="0.3">
      <c r="E1245" s="20" t="str">
        <f>IF(A1245="","",COUNTIFS($A$2:A1245,A1245,$B$2:B1245,B1245)&amp; IF(B1245="National Park Fees", IFERROR(VLOOKUP(A1245,Setting!$E$39:$G$355,3,FALSE),""),""))</f>
        <v/>
      </c>
      <c r="M1245" s="46" t="str">
        <f t="shared" si="20"/>
        <v/>
      </c>
    </row>
    <row r="1246" spans="5:13" ht="24.95" customHeight="1" x14ac:dyDescent="0.3">
      <c r="E1246" s="20" t="str">
        <f>IF(A1246="","",COUNTIFS($A$2:A1246,A1246,$B$2:B1246,B1246)&amp; IF(B1246="National Park Fees", IFERROR(VLOOKUP(A1246,Setting!$E$39:$G$355,3,FALSE),""),""))</f>
        <v/>
      </c>
      <c r="M1246" s="46" t="str">
        <f t="shared" si="20"/>
        <v/>
      </c>
    </row>
    <row r="1247" spans="5:13" ht="24.95" customHeight="1" x14ac:dyDescent="0.3">
      <c r="E1247" s="20" t="str">
        <f>IF(A1247="","",COUNTIFS($A$2:A1247,A1247,$B$2:B1247,B1247)&amp; IF(B1247="National Park Fees", IFERROR(VLOOKUP(A1247,Setting!$E$39:$G$355,3,FALSE),""),""))</f>
        <v/>
      </c>
      <c r="M1247" s="46" t="str">
        <f t="shared" si="20"/>
        <v/>
      </c>
    </row>
    <row r="1248" spans="5:13" ht="24.95" customHeight="1" x14ac:dyDescent="0.3">
      <c r="E1248" s="20" t="str">
        <f>IF(A1248="","",COUNTIFS($A$2:A1248,A1248,$B$2:B1248,B1248)&amp; IF(B1248="National Park Fees", IFERROR(VLOOKUP(A1248,Setting!$E$39:$G$355,3,FALSE),""),""))</f>
        <v/>
      </c>
      <c r="M1248" s="46" t="str">
        <f t="shared" si="20"/>
        <v/>
      </c>
    </row>
    <row r="1249" spans="5:13" ht="24.95" customHeight="1" x14ac:dyDescent="0.3">
      <c r="E1249" s="20" t="str">
        <f>IF(A1249="","",COUNTIFS($A$2:A1249,A1249,$B$2:B1249,B1249)&amp; IF(B1249="National Park Fees", IFERROR(VLOOKUP(A1249,Setting!$E$39:$G$355,3,FALSE),""),""))</f>
        <v/>
      </c>
      <c r="M1249" s="46" t="str">
        <f t="shared" si="20"/>
        <v/>
      </c>
    </row>
    <row r="1250" spans="5:13" ht="24.95" customHeight="1" x14ac:dyDescent="0.3">
      <c r="E1250" s="20" t="str">
        <f>IF(A1250="","",COUNTIFS($A$2:A1250,A1250,$B$2:B1250,B1250)&amp; IF(B1250="National Park Fees", IFERROR(VLOOKUP(A1250,Setting!$E$39:$G$355,3,FALSE),""),""))</f>
        <v/>
      </c>
      <c r="M1250" s="46" t="str">
        <f t="shared" si="20"/>
        <v/>
      </c>
    </row>
    <row r="1251" spans="5:13" ht="24.95" customHeight="1" x14ac:dyDescent="0.3">
      <c r="E1251" s="20" t="str">
        <f>IF(A1251="","",COUNTIFS($A$2:A1251,A1251,$B$2:B1251,B1251)&amp; IF(B1251="National Park Fees", IFERROR(VLOOKUP(A1251,Setting!$E$39:$G$355,3,FALSE),""),""))</f>
        <v/>
      </c>
      <c r="M1251" s="46" t="str">
        <f t="shared" si="20"/>
        <v/>
      </c>
    </row>
    <row r="1252" spans="5:13" ht="24.95" customHeight="1" x14ac:dyDescent="0.3">
      <c r="E1252" s="20" t="str">
        <f>IF(A1252="","",COUNTIFS($A$2:A1252,A1252,$B$2:B1252,B1252)&amp; IF(B1252="National Park Fees", IFERROR(VLOOKUP(A1252,Setting!$E$39:$G$355,3,FALSE),""),""))</f>
        <v/>
      </c>
      <c r="M1252" s="46" t="str">
        <f t="shared" si="20"/>
        <v/>
      </c>
    </row>
    <row r="1253" spans="5:13" ht="24.95" customHeight="1" x14ac:dyDescent="0.3">
      <c r="E1253" s="20" t="str">
        <f>IF(A1253="","",COUNTIFS($A$2:A1253,A1253,$B$2:B1253,B1253)&amp; IF(B1253="National Park Fees", IFERROR(VLOOKUP(A1253,Setting!$E$39:$G$355,3,FALSE),""),""))</f>
        <v/>
      </c>
      <c r="M1253" s="46" t="str">
        <f t="shared" si="20"/>
        <v/>
      </c>
    </row>
    <row r="1254" spans="5:13" ht="24.95" customHeight="1" x14ac:dyDescent="0.3">
      <c r="E1254" s="20" t="str">
        <f>IF(A1254="","",COUNTIFS($A$2:A1254,A1254,$B$2:B1254,B1254)&amp; IF(B1254="National Park Fees", IFERROR(VLOOKUP(A1254,Setting!$E$39:$G$355,3,FALSE),""),""))</f>
        <v/>
      </c>
      <c r="M1254" s="46" t="str">
        <f t="shared" si="20"/>
        <v/>
      </c>
    </row>
    <row r="1255" spans="5:13" ht="24.95" customHeight="1" x14ac:dyDescent="0.3">
      <c r="E1255" s="20" t="str">
        <f>IF(A1255="","",COUNTIFS($A$2:A1255,A1255,$B$2:B1255,B1255)&amp; IF(B1255="National Park Fees", IFERROR(VLOOKUP(A1255,Setting!$E$39:$G$355,3,FALSE),""),""))</f>
        <v/>
      </c>
      <c r="M1255" s="46" t="str">
        <f t="shared" si="20"/>
        <v/>
      </c>
    </row>
    <row r="1256" spans="5:13" ht="24.95" customHeight="1" x14ac:dyDescent="0.3">
      <c r="E1256" s="20" t="str">
        <f>IF(A1256="","",COUNTIFS($A$2:A1256,A1256,$B$2:B1256,B1256)&amp; IF(B1256="National Park Fees", IFERROR(VLOOKUP(A1256,Setting!$E$39:$G$355,3,FALSE),""),""))</f>
        <v/>
      </c>
      <c r="M1256" s="46" t="str">
        <f t="shared" si="20"/>
        <v/>
      </c>
    </row>
    <row r="1257" spans="5:13" ht="24.95" customHeight="1" x14ac:dyDescent="0.3">
      <c r="E1257" s="20" t="str">
        <f>IF(A1257="","",COUNTIFS($A$2:A1257,A1257,$B$2:B1257,B1257)&amp; IF(B1257="National Park Fees", IFERROR(VLOOKUP(A1257,Setting!$E$39:$G$355,3,FALSE),""),""))</f>
        <v/>
      </c>
      <c r="M1257" s="46" t="str">
        <f t="shared" si="20"/>
        <v/>
      </c>
    </row>
    <row r="1258" spans="5:13" ht="24.95" customHeight="1" x14ac:dyDescent="0.3">
      <c r="E1258" s="20" t="str">
        <f>IF(A1258="","",COUNTIFS($A$2:A1258,A1258,$B$2:B1258,B1258)&amp; IF(B1258="National Park Fees", IFERROR(VLOOKUP(A1258,Setting!$E$39:$G$355,3,FALSE),""),""))</f>
        <v/>
      </c>
      <c r="M1258" s="46" t="str">
        <f t="shared" si="20"/>
        <v/>
      </c>
    </row>
    <row r="1259" spans="5:13" ht="24.95" customHeight="1" x14ac:dyDescent="0.3">
      <c r="E1259" s="20" t="str">
        <f>IF(A1259="","",COUNTIFS($A$2:A1259,A1259,$B$2:B1259,B1259)&amp; IF(B1259="National Park Fees", IFERROR(VLOOKUP(A1259,Setting!$E$39:$G$355,3,FALSE),""),""))</f>
        <v/>
      </c>
      <c r="M1259" s="46" t="str">
        <f t="shared" si="20"/>
        <v/>
      </c>
    </row>
    <row r="1260" spans="5:13" ht="24.95" customHeight="1" x14ac:dyDescent="0.3">
      <c r="E1260" s="20" t="str">
        <f>IF(A1260="","",COUNTIFS($A$2:A1260,A1260,$B$2:B1260,B1260)&amp; IF(B1260="National Park Fees", IFERROR(VLOOKUP(A1260,Setting!$E$39:$G$355,3,FALSE),""),""))</f>
        <v/>
      </c>
      <c r="M1260" s="46" t="str">
        <f t="shared" si="20"/>
        <v/>
      </c>
    </row>
    <row r="1261" spans="5:13" ht="24.95" customHeight="1" x14ac:dyDescent="0.3">
      <c r="E1261" s="20" t="str">
        <f>IF(A1261="","",COUNTIFS($A$2:A1261,A1261,$B$2:B1261,B1261)&amp; IF(B1261="National Park Fees", IFERROR(VLOOKUP(A1261,Setting!$E$39:$G$355,3,FALSE),""),""))</f>
        <v/>
      </c>
      <c r="M1261" s="46" t="str">
        <f t="shared" si="20"/>
        <v/>
      </c>
    </row>
    <row r="1262" spans="5:13" ht="24.95" customHeight="1" x14ac:dyDescent="0.3">
      <c r="E1262" s="20" t="str">
        <f>IF(A1262="","",COUNTIFS($A$2:A1262,A1262,$B$2:B1262,B1262)&amp; IF(B1262="National Park Fees", IFERROR(VLOOKUP(A1262,Setting!$E$39:$G$355,3,FALSE),""),""))</f>
        <v/>
      </c>
      <c r="M1262" s="46" t="str">
        <f t="shared" si="20"/>
        <v/>
      </c>
    </row>
    <row r="1263" spans="5:13" ht="24.95" customHeight="1" x14ac:dyDescent="0.3">
      <c r="E1263" s="20" t="str">
        <f>IF(A1263="","",COUNTIFS($A$2:A1263,A1263,$B$2:B1263,B1263)&amp; IF(B1263="National Park Fees", IFERROR(VLOOKUP(A1263,Setting!$E$39:$G$355,3,FALSE),""),""))</f>
        <v/>
      </c>
      <c r="M1263" s="46" t="str">
        <f t="shared" si="20"/>
        <v/>
      </c>
    </row>
    <row r="1264" spans="5:13" ht="24.95" customHeight="1" x14ac:dyDescent="0.3">
      <c r="E1264" s="20" t="str">
        <f>IF(A1264="","",COUNTIFS($A$2:A1264,A1264,$B$2:B1264,B1264)&amp; IF(B1264="National Park Fees", IFERROR(VLOOKUP(A1264,Setting!$E$39:$G$355,3,FALSE),""),""))</f>
        <v/>
      </c>
      <c r="M1264" s="46" t="str">
        <f t="shared" si="20"/>
        <v/>
      </c>
    </row>
    <row r="1265" spans="5:13" ht="24.95" customHeight="1" x14ac:dyDescent="0.3">
      <c r="E1265" s="20" t="str">
        <f>IF(A1265="","",COUNTIFS($A$2:A1265,A1265,$B$2:B1265,B1265)&amp; IF(B1265="National Park Fees", IFERROR(VLOOKUP(A1265,Setting!$E$39:$G$355,3,FALSE),""),""))</f>
        <v/>
      </c>
      <c r="M1265" s="46" t="str">
        <f t="shared" si="20"/>
        <v/>
      </c>
    </row>
    <row r="1266" spans="5:13" ht="24.95" customHeight="1" x14ac:dyDescent="0.3">
      <c r="E1266" s="20" t="str">
        <f>IF(A1266="","",COUNTIFS($A$2:A1266,A1266,$B$2:B1266,B1266)&amp; IF(B1266="National Park Fees", IFERROR(VLOOKUP(A1266,Setting!$E$39:$G$355,3,FALSE),""),""))</f>
        <v/>
      </c>
      <c r="M1266" s="46" t="str">
        <f t="shared" si="20"/>
        <v/>
      </c>
    </row>
    <row r="1267" spans="5:13" ht="24.95" customHeight="1" x14ac:dyDescent="0.3">
      <c r="E1267" s="20" t="str">
        <f>IF(A1267="","",COUNTIFS($A$2:A1267,A1267,$B$2:B1267,B1267)&amp; IF(B1267="National Park Fees", IFERROR(VLOOKUP(A1267,Setting!$E$39:$G$355,3,FALSE),""),""))</f>
        <v/>
      </c>
      <c r="M1267" s="46" t="str">
        <f t="shared" si="20"/>
        <v/>
      </c>
    </row>
    <row r="1268" spans="5:13" ht="24.95" customHeight="1" x14ac:dyDescent="0.3">
      <c r="E1268" s="20" t="str">
        <f>IF(A1268="","",COUNTIFS($A$2:A1268,A1268,$B$2:B1268,B1268)&amp; IF(B1268="National Park Fees", IFERROR(VLOOKUP(A1268,Setting!$E$39:$G$355,3,FALSE),""),""))</f>
        <v/>
      </c>
      <c r="M1268" s="46" t="str">
        <f t="shared" si="20"/>
        <v/>
      </c>
    </row>
    <row r="1269" spans="5:13" ht="24.95" customHeight="1" x14ac:dyDescent="0.3">
      <c r="E1269" s="20" t="str">
        <f>IF(A1269="","",COUNTIFS($A$2:A1269,A1269,$B$2:B1269,B1269)&amp; IF(B1269="National Park Fees", IFERROR(VLOOKUP(A1269,Setting!$E$39:$G$355,3,FALSE),""),""))</f>
        <v/>
      </c>
      <c r="M1269" s="46" t="str">
        <f t="shared" si="20"/>
        <v/>
      </c>
    </row>
    <row r="1270" spans="5:13" ht="24.95" customHeight="1" x14ac:dyDescent="0.3">
      <c r="E1270" s="20" t="str">
        <f>IF(A1270="","",COUNTIFS($A$2:A1270,A1270,$B$2:B1270,B1270)&amp; IF(B1270="National Park Fees", IFERROR(VLOOKUP(A1270,Setting!$E$39:$G$355,3,FALSE),""),""))</f>
        <v/>
      </c>
      <c r="M1270" s="46" t="str">
        <f t="shared" si="20"/>
        <v/>
      </c>
    </row>
    <row r="1271" spans="5:13" ht="24.95" customHeight="1" x14ac:dyDescent="0.3">
      <c r="E1271" s="20" t="str">
        <f>IF(A1271="","",COUNTIFS($A$2:A1271,A1271,$B$2:B1271,B1271)&amp; IF(B1271="National Park Fees", IFERROR(VLOOKUP(A1271,Setting!$E$39:$G$355,3,FALSE),""),""))</f>
        <v/>
      </c>
      <c r="M1271" s="46" t="str">
        <f t="shared" si="20"/>
        <v/>
      </c>
    </row>
    <row r="1272" spans="5:13" ht="24.95" customHeight="1" x14ac:dyDescent="0.3">
      <c r="E1272" s="20" t="str">
        <f>IF(A1272="","",COUNTIFS($A$2:A1272,A1272,$B$2:B1272,B1272)&amp; IF(B1272="National Park Fees", IFERROR(VLOOKUP(A1272,Setting!$E$39:$G$355,3,FALSE),""),""))</f>
        <v/>
      </c>
      <c r="M1272" s="46" t="str">
        <f t="shared" si="20"/>
        <v/>
      </c>
    </row>
    <row r="1273" spans="5:13" ht="24.95" customHeight="1" x14ac:dyDescent="0.3">
      <c r="E1273" s="20" t="str">
        <f>IF(A1273="","",COUNTIFS($A$2:A1273,A1273,$B$2:B1273,B1273)&amp; IF(B1273="National Park Fees", IFERROR(VLOOKUP(A1273,Setting!$E$39:$G$355,3,FALSE),""),""))</f>
        <v/>
      </c>
      <c r="M1273" s="46" t="str">
        <f t="shared" si="20"/>
        <v/>
      </c>
    </row>
    <row r="1274" spans="5:13" ht="24.95" customHeight="1" x14ac:dyDescent="0.3">
      <c r="E1274" s="20" t="str">
        <f>IF(A1274="","",COUNTIFS($A$2:A1274,A1274,$B$2:B1274,B1274)&amp; IF(B1274="National Park Fees", IFERROR(VLOOKUP(A1274,Setting!$E$39:$G$355,3,FALSE),""),""))</f>
        <v/>
      </c>
      <c r="M1274" s="46" t="str">
        <f t="shared" si="20"/>
        <v/>
      </c>
    </row>
    <row r="1275" spans="5:13" ht="24.95" customHeight="1" x14ac:dyDescent="0.3">
      <c r="E1275" s="20" t="str">
        <f>IF(A1275="","",COUNTIFS($A$2:A1275,A1275,$B$2:B1275,B1275)&amp; IF(B1275="National Park Fees", IFERROR(VLOOKUP(A1275,Setting!$E$39:$G$355,3,FALSE),""),""))</f>
        <v/>
      </c>
      <c r="M1275" s="46" t="str">
        <f t="shared" si="20"/>
        <v/>
      </c>
    </row>
    <row r="1276" spans="5:13" ht="24.95" customHeight="1" x14ac:dyDescent="0.3">
      <c r="E1276" s="20" t="str">
        <f>IF(A1276="","",COUNTIFS($A$2:A1276,A1276,$B$2:B1276,B1276)&amp; IF(B1276="National Park Fees", IFERROR(VLOOKUP(A1276,Setting!$E$39:$G$355,3,FALSE),""),""))</f>
        <v/>
      </c>
      <c r="M1276" s="46" t="str">
        <f t="shared" si="20"/>
        <v/>
      </c>
    </row>
    <row r="1277" spans="5:13" ht="24.95" customHeight="1" x14ac:dyDescent="0.3">
      <c r="E1277" s="20" t="str">
        <f>IF(A1277="","",COUNTIFS($A$2:A1277,A1277,$B$2:B1277,B1277)&amp; IF(B1277="National Park Fees", IFERROR(VLOOKUP(A1277,Setting!$E$39:$G$355,3,FALSE),""),""))</f>
        <v/>
      </c>
      <c r="M1277" s="46" t="str">
        <f t="shared" si="20"/>
        <v/>
      </c>
    </row>
    <row r="1278" spans="5:13" ht="24.95" customHeight="1" x14ac:dyDescent="0.3">
      <c r="E1278" s="20" t="str">
        <f>IF(A1278="","",COUNTIFS($A$2:A1278,A1278,$B$2:B1278,B1278)&amp; IF(B1278="National Park Fees", IFERROR(VLOOKUP(A1278,Setting!$E$39:$G$355,3,FALSE),""),""))</f>
        <v/>
      </c>
      <c r="M1278" s="46" t="str">
        <f t="shared" si="20"/>
        <v/>
      </c>
    </row>
    <row r="1279" spans="5:13" ht="24.95" customHeight="1" x14ac:dyDescent="0.3">
      <c r="E1279" s="20" t="str">
        <f>IF(A1279="","",COUNTIFS($A$2:A1279,A1279,$B$2:B1279,B1279)&amp; IF(B1279="National Park Fees", IFERROR(VLOOKUP(A1279,Setting!$E$39:$G$355,3,FALSE),""),""))</f>
        <v/>
      </c>
      <c r="M1279" s="46" t="str">
        <f t="shared" si="20"/>
        <v/>
      </c>
    </row>
    <row r="1280" spans="5:13" ht="24.95" customHeight="1" x14ac:dyDescent="0.3">
      <c r="E1280" s="20" t="str">
        <f>IF(A1280="","",COUNTIFS($A$2:A1280,A1280,$B$2:B1280,B1280)&amp; IF(B1280="National Park Fees", IFERROR(VLOOKUP(A1280,Setting!$E$39:$G$355,3,FALSE),""),""))</f>
        <v/>
      </c>
      <c r="M1280" s="46" t="str">
        <f t="shared" si="20"/>
        <v/>
      </c>
    </row>
    <row r="1281" spans="5:13" ht="24.95" customHeight="1" x14ac:dyDescent="0.3">
      <c r="E1281" s="20" t="str">
        <f>IF(A1281="","",COUNTIFS($A$2:A1281,A1281,$B$2:B1281,B1281)&amp; IF(B1281="National Park Fees", IFERROR(VLOOKUP(A1281,Setting!$E$39:$G$355,3,FALSE),""),""))</f>
        <v/>
      </c>
      <c r="M1281" s="46" t="str">
        <f t="shared" si="20"/>
        <v/>
      </c>
    </row>
    <row r="1282" spans="5:13" ht="24.95" customHeight="1" x14ac:dyDescent="0.3">
      <c r="E1282" s="20" t="str">
        <f>IF(A1282="","",COUNTIFS($A$2:A1282,A1282,$B$2:B1282,B1282)&amp; IF(B1282="National Park Fees", IFERROR(VLOOKUP(A1282,Setting!$E$39:$G$355,3,FALSE),""),""))</f>
        <v/>
      </c>
      <c r="M1282" s="46" t="str">
        <f t="shared" si="20"/>
        <v/>
      </c>
    </row>
    <row r="1283" spans="5:13" ht="24.95" customHeight="1" x14ac:dyDescent="0.3">
      <c r="E1283" s="20" t="str">
        <f>IF(A1283="","",COUNTIFS($A$2:A1283,A1283,$B$2:B1283,B1283)&amp; IF(B1283="National Park Fees", IFERROR(VLOOKUP(A1283,Setting!$E$39:$G$355,3,FALSE),""),""))</f>
        <v/>
      </c>
      <c r="M1283" s="46" t="str">
        <f t="shared" si="20"/>
        <v/>
      </c>
    </row>
    <row r="1284" spans="5:13" ht="24.95" customHeight="1" x14ac:dyDescent="0.3">
      <c r="E1284" s="20" t="str">
        <f>IF(A1284="","",COUNTIFS($A$2:A1284,A1284,$B$2:B1284,B1284)&amp; IF(B1284="National Park Fees", IFERROR(VLOOKUP(A1284,Setting!$E$39:$G$355,3,FALSE),""),""))</f>
        <v/>
      </c>
      <c r="M1284" s="46" t="str">
        <f t="shared" si="20"/>
        <v/>
      </c>
    </row>
    <row r="1285" spans="5:13" ht="24.95" customHeight="1" x14ac:dyDescent="0.3">
      <c r="E1285" s="20" t="str">
        <f>IF(A1285="","",COUNTIFS($A$2:A1285,A1285,$B$2:B1285,B1285)&amp; IF(B1285="National Park Fees", IFERROR(VLOOKUP(A1285,Setting!$E$39:$G$355,3,FALSE),""),""))</f>
        <v/>
      </c>
      <c r="M1285" s="46" t="str">
        <f t="shared" si="20"/>
        <v/>
      </c>
    </row>
    <row r="1286" spans="5:13" ht="24.95" customHeight="1" x14ac:dyDescent="0.3">
      <c r="E1286" s="20" t="str">
        <f>IF(A1286="","",COUNTIFS($A$2:A1286,A1286,$B$2:B1286,B1286)&amp; IF(B1286="National Park Fees", IFERROR(VLOOKUP(A1286,Setting!$E$39:$G$355,3,FALSE),""),""))</f>
        <v/>
      </c>
      <c r="M1286" s="46" t="str">
        <f t="shared" si="20"/>
        <v/>
      </c>
    </row>
    <row r="1287" spans="5:13" ht="24.95" customHeight="1" x14ac:dyDescent="0.3">
      <c r="E1287" s="20" t="str">
        <f>IF(A1287="","",COUNTIFS($A$2:A1287,A1287,$B$2:B1287,B1287)&amp; IF(B1287="National Park Fees", IFERROR(VLOOKUP(A1287,Setting!$E$39:$G$355,3,FALSE),""),""))</f>
        <v/>
      </c>
      <c r="M1287" s="46" t="str">
        <f t="shared" si="20"/>
        <v/>
      </c>
    </row>
    <row r="1288" spans="5:13" ht="24.95" customHeight="1" x14ac:dyDescent="0.3">
      <c r="E1288" s="20" t="str">
        <f>IF(A1288="","",COUNTIFS($A$2:A1288,A1288,$B$2:B1288,B1288)&amp; IF(B1288="National Park Fees", IFERROR(VLOOKUP(A1288,Setting!$E$39:$G$355,3,FALSE),""),""))</f>
        <v/>
      </c>
      <c r="M1288" s="46" t="str">
        <f t="shared" si="20"/>
        <v/>
      </c>
    </row>
    <row r="1289" spans="5:13" ht="24.95" customHeight="1" x14ac:dyDescent="0.3">
      <c r="E1289" s="20" t="str">
        <f>IF(A1289="","",COUNTIFS($A$2:A1289,A1289,$B$2:B1289,B1289)&amp; IF(B1289="National Park Fees", IFERROR(VLOOKUP(A1289,Setting!$E$39:$G$355,3,FALSE),""),""))</f>
        <v/>
      </c>
      <c r="M1289" s="46" t="str">
        <f t="shared" si="20"/>
        <v/>
      </c>
    </row>
    <row r="1290" spans="5:13" ht="24.95" customHeight="1" x14ac:dyDescent="0.3">
      <c r="E1290" s="20" t="str">
        <f>IF(A1290="","",COUNTIFS($A$2:A1290,A1290,$B$2:B1290,B1290)&amp; IF(B1290="National Park Fees", IFERROR(VLOOKUP(A1290,Setting!$E$39:$G$355,3,FALSE),""),""))</f>
        <v/>
      </c>
      <c r="M1290" s="46" t="str">
        <f t="shared" si="20"/>
        <v/>
      </c>
    </row>
    <row r="1291" spans="5:13" ht="24.95" customHeight="1" x14ac:dyDescent="0.3">
      <c r="E1291" s="20" t="str">
        <f>IF(A1291="","",COUNTIFS($A$2:A1291,A1291,$B$2:B1291,B1291)&amp; IF(B1291="National Park Fees", IFERROR(VLOOKUP(A1291,Setting!$E$39:$G$355,3,FALSE),""),""))</f>
        <v/>
      </c>
      <c r="M1291" s="46" t="str">
        <f t="shared" si="20"/>
        <v/>
      </c>
    </row>
    <row r="1292" spans="5:13" ht="24.95" customHeight="1" x14ac:dyDescent="0.3">
      <c r="E1292" s="20" t="str">
        <f>IF(A1292="","",COUNTIFS($A$2:A1292,A1292,$B$2:B1292,B1292)&amp; IF(B1292="National Park Fees", IFERROR(VLOOKUP(A1292,Setting!$E$39:$G$355,3,FALSE),""),""))</f>
        <v/>
      </c>
      <c r="M1292" s="46" t="str">
        <f t="shared" si="20"/>
        <v/>
      </c>
    </row>
    <row r="1293" spans="5:13" ht="24.95" customHeight="1" x14ac:dyDescent="0.3">
      <c r="E1293" s="20" t="str">
        <f>IF(A1293="","",COUNTIFS($A$2:A1293,A1293,$B$2:B1293,B1293)&amp; IF(B1293="National Park Fees", IFERROR(VLOOKUP(A1293,Setting!$E$39:$G$355,3,FALSE),""),""))</f>
        <v/>
      </c>
      <c r="M1293" s="46" t="str">
        <f t="shared" si="20"/>
        <v/>
      </c>
    </row>
    <row r="1294" spans="5:13" ht="24.95" customHeight="1" x14ac:dyDescent="0.3">
      <c r="E1294" s="20" t="str">
        <f>IF(A1294="","",COUNTIFS($A$2:A1294,A1294,$B$2:B1294,B1294)&amp; IF(B1294="National Park Fees", IFERROR(VLOOKUP(A1294,Setting!$E$39:$G$355,3,FALSE),""),""))</f>
        <v/>
      </c>
      <c r="M1294" s="46" t="str">
        <f t="shared" si="20"/>
        <v/>
      </c>
    </row>
    <row r="1295" spans="5:13" ht="24.95" customHeight="1" x14ac:dyDescent="0.3">
      <c r="E1295" s="20" t="str">
        <f>IF(A1295="","",COUNTIFS($A$2:A1295,A1295,$B$2:B1295,B1295)&amp; IF(B1295="National Park Fees", IFERROR(VLOOKUP(A1295,Setting!$E$39:$G$355,3,FALSE),""),""))</f>
        <v/>
      </c>
      <c r="M1295" s="46" t="str">
        <f t="shared" ref="M1295:M1358" si="21">IF(AND($F1295="",$G1295="",$A1295&lt;&gt;""),"Mistake","")</f>
        <v/>
      </c>
    </row>
    <row r="1296" spans="5:13" ht="24.95" customHeight="1" x14ac:dyDescent="0.3">
      <c r="E1296" s="20" t="str">
        <f>IF(A1296="","",COUNTIFS($A$2:A1296,A1296,$B$2:B1296,B1296)&amp; IF(B1296="National Park Fees", IFERROR(VLOOKUP(A1296,Setting!$E$39:$G$355,3,FALSE),""),""))</f>
        <v/>
      </c>
      <c r="M1296" s="46" t="str">
        <f t="shared" si="21"/>
        <v/>
      </c>
    </row>
    <row r="1297" spans="5:13" ht="24.95" customHeight="1" x14ac:dyDescent="0.3">
      <c r="E1297" s="20" t="str">
        <f>IF(A1297="","",COUNTIFS($A$2:A1297,A1297,$B$2:B1297,B1297)&amp; IF(B1297="National Park Fees", IFERROR(VLOOKUP(A1297,Setting!$E$39:$G$355,3,FALSE),""),""))</f>
        <v/>
      </c>
      <c r="M1297" s="46" t="str">
        <f t="shared" si="21"/>
        <v/>
      </c>
    </row>
    <row r="1298" spans="5:13" ht="24.95" customHeight="1" x14ac:dyDescent="0.3">
      <c r="E1298" s="20" t="str">
        <f>IF(A1298="","",COUNTIFS($A$2:A1298,A1298,$B$2:B1298,B1298)&amp; IF(B1298="National Park Fees", IFERROR(VLOOKUP(A1298,Setting!$E$39:$G$355,3,FALSE),""),""))</f>
        <v/>
      </c>
      <c r="M1298" s="46" t="str">
        <f t="shared" si="21"/>
        <v/>
      </c>
    </row>
    <row r="1299" spans="5:13" ht="24.95" customHeight="1" x14ac:dyDescent="0.3">
      <c r="E1299" s="20" t="str">
        <f>IF(A1299="","",COUNTIFS($A$2:A1299,A1299,$B$2:B1299,B1299)&amp; IF(B1299="National Park Fees", IFERROR(VLOOKUP(A1299,Setting!$E$39:$G$355,3,FALSE),""),""))</f>
        <v/>
      </c>
      <c r="M1299" s="46" t="str">
        <f t="shared" si="21"/>
        <v/>
      </c>
    </row>
    <row r="1300" spans="5:13" ht="24.95" customHeight="1" x14ac:dyDescent="0.3">
      <c r="E1300" s="20" t="str">
        <f>IF(A1300="","",COUNTIFS($A$2:A1300,A1300,$B$2:B1300,B1300)&amp; IF(B1300="National Park Fees", IFERROR(VLOOKUP(A1300,Setting!$E$39:$G$355,3,FALSE),""),""))</f>
        <v/>
      </c>
      <c r="M1300" s="46" t="str">
        <f t="shared" si="21"/>
        <v/>
      </c>
    </row>
    <row r="1301" spans="5:13" ht="24.95" customHeight="1" x14ac:dyDescent="0.3">
      <c r="E1301" s="20" t="str">
        <f>IF(A1301="","",COUNTIFS($A$2:A1301,A1301,$B$2:B1301,B1301)&amp; IF(B1301="National Park Fees", IFERROR(VLOOKUP(A1301,Setting!$E$39:$G$355,3,FALSE),""),""))</f>
        <v/>
      </c>
      <c r="M1301" s="46" t="str">
        <f t="shared" si="21"/>
        <v/>
      </c>
    </row>
    <row r="1302" spans="5:13" ht="24.95" customHeight="1" x14ac:dyDescent="0.3">
      <c r="E1302" s="20" t="str">
        <f>IF(A1302="","",COUNTIFS($A$2:A1302,A1302,$B$2:B1302,B1302)&amp; IF(B1302="National Park Fees", IFERROR(VLOOKUP(A1302,Setting!$E$39:$G$355,3,FALSE),""),""))</f>
        <v/>
      </c>
      <c r="M1302" s="46" t="str">
        <f t="shared" si="21"/>
        <v/>
      </c>
    </row>
    <row r="1303" spans="5:13" ht="24.95" customHeight="1" x14ac:dyDescent="0.3">
      <c r="E1303" s="20" t="str">
        <f>IF(A1303="","",COUNTIFS($A$2:A1303,A1303,$B$2:B1303,B1303)&amp; IF(B1303="National Park Fees", IFERROR(VLOOKUP(A1303,Setting!$E$39:$G$355,3,FALSE),""),""))</f>
        <v/>
      </c>
      <c r="M1303" s="46" t="str">
        <f t="shared" si="21"/>
        <v/>
      </c>
    </row>
    <row r="1304" spans="5:13" ht="24.95" customHeight="1" x14ac:dyDescent="0.3">
      <c r="E1304" s="20" t="str">
        <f>IF(A1304="","",COUNTIFS($A$2:A1304,A1304,$B$2:B1304,B1304)&amp; IF(B1304="National Park Fees", IFERROR(VLOOKUP(A1304,Setting!$E$39:$G$355,3,FALSE),""),""))</f>
        <v/>
      </c>
      <c r="M1304" s="46" t="str">
        <f t="shared" si="21"/>
        <v/>
      </c>
    </row>
    <row r="1305" spans="5:13" ht="24.95" customHeight="1" x14ac:dyDescent="0.3">
      <c r="E1305" s="20" t="str">
        <f>IF(A1305="","",COUNTIFS($A$2:A1305,A1305,$B$2:B1305,B1305)&amp; IF(B1305="National Park Fees", IFERROR(VLOOKUP(A1305,Setting!$E$39:$G$355,3,FALSE),""),""))</f>
        <v/>
      </c>
      <c r="M1305" s="46" t="str">
        <f t="shared" si="21"/>
        <v/>
      </c>
    </row>
    <row r="1306" spans="5:13" ht="24.95" customHeight="1" x14ac:dyDescent="0.3">
      <c r="E1306" s="20" t="str">
        <f>IF(A1306="","",COUNTIFS($A$2:A1306,A1306,$B$2:B1306,B1306)&amp; IF(B1306="National Park Fees", IFERROR(VLOOKUP(A1306,Setting!$E$39:$G$355,3,FALSE),""),""))</f>
        <v/>
      </c>
      <c r="M1306" s="46" t="str">
        <f t="shared" si="21"/>
        <v/>
      </c>
    </row>
    <row r="1307" spans="5:13" ht="24.95" customHeight="1" x14ac:dyDescent="0.3">
      <c r="E1307" s="20" t="str">
        <f>IF(A1307="","",COUNTIFS($A$2:A1307,A1307,$B$2:B1307,B1307)&amp; IF(B1307="National Park Fees", IFERROR(VLOOKUP(A1307,Setting!$E$39:$G$355,3,FALSE),""),""))</f>
        <v/>
      </c>
      <c r="M1307" s="46" t="str">
        <f t="shared" si="21"/>
        <v/>
      </c>
    </row>
    <row r="1308" spans="5:13" ht="24.95" customHeight="1" x14ac:dyDescent="0.3">
      <c r="E1308" s="20" t="str">
        <f>IF(A1308="","",COUNTIFS($A$2:A1308,A1308,$B$2:B1308,B1308)&amp; IF(B1308="National Park Fees", IFERROR(VLOOKUP(A1308,Setting!$E$39:$G$355,3,FALSE),""),""))</f>
        <v/>
      </c>
      <c r="M1308" s="46" t="str">
        <f t="shared" si="21"/>
        <v/>
      </c>
    </row>
    <row r="1309" spans="5:13" ht="24.95" customHeight="1" x14ac:dyDescent="0.3">
      <c r="E1309" s="20" t="str">
        <f>IF(A1309="","",COUNTIFS($A$2:A1309,A1309,$B$2:B1309,B1309)&amp; IF(B1309="National Park Fees", IFERROR(VLOOKUP(A1309,Setting!$E$39:$G$355,3,FALSE),""),""))</f>
        <v/>
      </c>
      <c r="M1309" s="46" t="str">
        <f t="shared" si="21"/>
        <v/>
      </c>
    </row>
    <row r="1310" spans="5:13" ht="24.95" customHeight="1" x14ac:dyDescent="0.3">
      <c r="E1310" s="20" t="str">
        <f>IF(A1310="","",COUNTIFS($A$2:A1310,A1310,$B$2:B1310,B1310)&amp; IF(B1310="National Park Fees", IFERROR(VLOOKUP(A1310,Setting!$E$39:$G$355,3,FALSE),""),""))</f>
        <v/>
      </c>
      <c r="M1310" s="46" t="str">
        <f t="shared" si="21"/>
        <v/>
      </c>
    </row>
    <row r="1311" spans="5:13" ht="24.95" customHeight="1" x14ac:dyDescent="0.3">
      <c r="E1311" s="20" t="str">
        <f>IF(A1311="","",COUNTIFS($A$2:A1311,A1311,$B$2:B1311,B1311)&amp; IF(B1311="National Park Fees", IFERROR(VLOOKUP(A1311,Setting!$E$39:$G$355,3,FALSE),""),""))</f>
        <v/>
      </c>
      <c r="M1311" s="46" t="str">
        <f t="shared" si="21"/>
        <v/>
      </c>
    </row>
    <row r="1312" spans="5:13" ht="24.95" customHeight="1" x14ac:dyDescent="0.3">
      <c r="E1312" s="20" t="str">
        <f>IF(A1312="","",COUNTIFS($A$2:A1312,A1312,$B$2:B1312,B1312)&amp; IF(B1312="National Park Fees", IFERROR(VLOOKUP(A1312,Setting!$E$39:$G$355,3,FALSE),""),""))</f>
        <v/>
      </c>
      <c r="M1312" s="46" t="str">
        <f t="shared" si="21"/>
        <v/>
      </c>
    </row>
    <row r="1313" spans="5:13" ht="24.95" customHeight="1" x14ac:dyDescent="0.3">
      <c r="E1313" s="20" t="str">
        <f>IF(A1313="","",COUNTIFS($A$2:A1313,A1313,$B$2:B1313,B1313)&amp; IF(B1313="National Park Fees", IFERROR(VLOOKUP(A1313,Setting!$E$39:$G$355,3,FALSE),""),""))</f>
        <v/>
      </c>
      <c r="M1313" s="46" t="str">
        <f t="shared" si="21"/>
        <v/>
      </c>
    </row>
    <row r="1314" spans="5:13" ht="24.95" customHeight="1" x14ac:dyDescent="0.3">
      <c r="E1314" s="20" t="str">
        <f>IF(A1314="","",COUNTIFS($A$2:A1314,A1314,$B$2:B1314,B1314)&amp; IF(B1314="National Park Fees", IFERROR(VLOOKUP(A1314,Setting!$E$39:$G$355,3,FALSE),""),""))</f>
        <v/>
      </c>
      <c r="M1314" s="46" t="str">
        <f t="shared" si="21"/>
        <v/>
      </c>
    </row>
    <row r="1315" spans="5:13" ht="24.95" customHeight="1" x14ac:dyDescent="0.3">
      <c r="E1315" s="20" t="str">
        <f>IF(A1315="","",COUNTIFS($A$2:A1315,A1315,$B$2:B1315,B1315)&amp; IF(B1315="National Park Fees", IFERROR(VLOOKUP(A1315,Setting!$E$39:$G$355,3,FALSE),""),""))</f>
        <v/>
      </c>
      <c r="M1315" s="46" t="str">
        <f t="shared" si="21"/>
        <v/>
      </c>
    </row>
    <row r="1316" spans="5:13" ht="24.95" customHeight="1" x14ac:dyDescent="0.3">
      <c r="E1316" s="20" t="str">
        <f>IF(A1316="","",COUNTIFS($A$2:A1316,A1316,$B$2:B1316,B1316)&amp; IF(B1316="National Park Fees", IFERROR(VLOOKUP(A1316,Setting!$E$39:$G$355,3,FALSE),""),""))</f>
        <v/>
      </c>
      <c r="M1316" s="46" t="str">
        <f t="shared" si="21"/>
        <v/>
      </c>
    </row>
    <row r="1317" spans="5:13" ht="24.95" customHeight="1" x14ac:dyDescent="0.3">
      <c r="E1317" s="20" t="str">
        <f>IF(A1317="","",COUNTIFS($A$2:A1317,A1317,$B$2:B1317,B1317)&amp; IF(B1317="National Park Fees", IFERROR(VLOOKUP(A1317,Setting!$E$39:$G$355,3,FALSE),""),""))</f>
        <v/>
      </c>
      <c r="M1317" s="46" t="str">
        <f t="shared" si="21"/>
        <v/>
      </c>
    </row>
    <row r="1318" spans="5:13" ht="24.95" customHeight="1" x14ac:dyDescent="0.3">
      <c r="E1318" s="20" t="str">
        <f>IF(A1318="","",COUNTIFS($A$2:A1318,A1318,$B$2:B1318,B1318)&amp; IF(B1318="National Park Fees", IFERROR(VLOOKUP(A1318,Setting!$E$39:$G$355,3,FALSE),""),""))</f>
        <v/>
      </c>
      <c r="M1318" s="46" t="str">
        <f t="shared" si="21"/>
        <v/>
      </c>
    </row>
    <row r="1319" spans="5:13" ht="24.95" customHeight="1" x14ac:dyDescent="0.3">
      <c r="E1319" s="20" t="str">
        <f>IF(A1319="","",COUNTIFS($A$2:A1319,A1319,$B$2:B1319,B1319)&amp; IF(B1319="National Park Fees", IFERROR(VLOOKUP(A1319,Setting!$E$39:$G$355,3,FALSE),""),""))</f>
        <v/>
      </c>
      <c r="M1319" s="46" t="str">
        <f t="shared" si="21"/>
        <v/>
      </c>
    </row>
    <row r="1320" spans="5:13" ht="24.95" customHeight="1" x14ac:dyDescent="0.3">
      <c r="E1320" s="20" t="str">
        <f>IF(A1320="","",COUNTIFS($A$2:A1320,A1320,$B$2:B1320,B1320)&amp; IF(B1320="National Park Fees", IFERROR(VLOOKUP(A1320,Setting!$E$39:$G$355,3,FALSE),""),""))</f>
        <v/>
      </c>
      <c r="M1320" s="46" t="str">
        <f t="shared" si="21"/>
        <v/>
      </c>
    </row>
    <row r="1321" spans="5:13" ht="24.95" customHeight="1" x14ac:dyDescent="0.3">
      <c r="E1321" s="20" t="str">
        <f>IF(A1321="","",COUNTIFS($A$2:A1321,A1321,$B$2:B1321,B1321)&amp; IF(B1321="National Park Fees", IFERROR(VLOOKUP(A1321,Setting!$E$39:$G$355,3,FALSE),""),""))</f>
        <v/>
      </c>
      <c r="M1321" s="46" t="str">
        <f t="shared" si="21"/>
        <v/>
      </c>
    </row>
    <row r="1322" spans="5:13" ht="24.95" customHeight="1" x14ac:dyDescent="0.3">
      <c r="E1322" s="20" t="str">
        <f>IF(A1322="","",COUNTIFS($A$2:A1322,A1322,$B$2:B1322,B1322)&amp; IF(B1322="National Park Fees", IFERROR(VLOOKUP(A1322,Setting!$E$39:$G$355,3,FALSE),""),""))</f>
        <v/>
      </c>
      <c r="M1322" s="46" t="str">
        <f t="shared" si="21"/>
        <v/>
      </c>
    </row>
    <row r="1323" spans="5:13" ht="24.95" customHeight="1" x14ac:dyDescent="0.3">
      <c r="E1323" s="20" t="str">
        <f>IF(A1323="","",COUNTIFS($A$2:A1323,A1323,$B$2:B1323,B1323)&amp; IF(B1323="National Park Fees", IFERROR(VLOOKUP(A1323,Setting!$E$39:$G$355,3,FALSE),""),""))</f>
        <v/>
      </c>
      <c r="M1323" s="46" t="str">
        <f t="shared" si="21"/>
        <v/>
      </c>
    </row>
    <row r="1324" spans="5:13" ht="24.95" customHeight="1" x14ac:dyDescent="0.3">
      <c r="E1324" s="20" t="str">
        <f>IF(A1324="","",COUNTIFS($A$2:A1324,A1324,$B$2:B1324,B1324)&amp; IF(B1324="National Park Fees", IFERROR(VLOOKUP(A1324,Setting!$E$39:$G$355,3,FALSE),""),""))</f>
        <v/>
      </c>
      <c r="M1324" s="46" t="str">
        <f t="shared" si="21"/>
        <v/>
      </c>
    </row>
    <row r="1325" spans="5:13" ht="24.95" customHeight="1" x14ac:dyDescent="0.3">
      <c r="E1325" s="20" t="str">
        <f>IF(A1325="","",COUNTIFS($A$2:A1325,A1325,$B$2:B1325,B1325)&amp; IF(B1325="National Park Fees", IFERROR(VLOOKUP(A1325,Setting!$E$39:$G$355,3,FALSE),""),""))</f>
        <v/>
      </c>
      <c r="M1325" s="46" t="str">
        <f t="shared" si="21"/>
        <v/>
      </c>
    </row>
    <row r="1326" spans="5:13" ht="24.95" customHeight="1" x14ac:dyDescent="0.3">
      <c r="E1326" s="20" t="str">
        <f>IF(A1326="","",COUNTIFS($A$2:A1326,A1326,$B$2:B1326,B1326)&amp; IF(B1326="National Park Fees", IFERROR(VLOOKUP(A1326,Setting!$E$39:$G$355,3,FALSE),""),""))</f>
        <v/>
      </c>
      <c r="M1326" s="46" t="str">
        <f t="shared" si="21"/>
        <v/>
      </c>
    </row>
    <row r="1327" spans="5:13" ht="24.95" customHeight="1" x14ac:dyDescent="0.3">
      <c r="E1327" s="20" t="str">
        <f>IF(A1327="","",COUNTIFS($A$2:A1327,A1327,$B$2:B1327,B1327)&amp; IF(B1327="National Park Fees", IFERROR(VLOOKUP(A1327,Setting!$E$39:$G$355,3,FALSE),""),""))</f>
        <v/>
      </c>
      <c r="M1327" s="46" t="str">
        <f t="shared" si="21"/>
        <v/>
      </c>
    </row>
    <row r="1328" spans="5:13" ht="24.95" customHeight="1" x14ac:dyDescent="0.3">
      <c r="E1328" s="20" t="str">
        <f>IF(A1328="","",COUNTIFS($A$2:A1328,A1328,$B$2:B1328,B1328)&amp; IF(B1328="National Park Fees", IFERROR(VLOOKUP(A1328,Setting!$E$39:$G$355,3,FALSE),""),""))</f>
        <v/>
      </c>
      <c r="M1328" s="46" t="str">
        <f t="shared" si="21"/>
        <v/>
      </c>
    </row>
    <row r="1329" spans="5:13" ht="24.95" customHeight="1" x14ac:dyDescent="0.3">
      <c r="E1329" s="20" t="str">
        <f>IF(A1329="","",COUNTIFS($A$2:A1329,A1329,$B$2:B1329,B1329)&amp; IF(B1329="National Park Fees", IFERROR(VLOOKUP(A1329,Setting!$E$39:$G$355,3,FALSE),""),""))</f>
        <v/>
      </c>
      <c r="M1329" s="46" t="str">
        <f t="shared" si="21"/>
        <v/>
      </c>
    </row>
    <row r="1330" spans="5:13" ht="24.95" customHeight="1" x14ac:dyDescent="0.3">
      <c r="E1330" s="20" t="str">
        <f>IF(A1330="","",COUNTIFS($A$2:A1330,A1330,$B$2:B1330,B1330)&amp; IF(B1330="National Park Fees", IFERROR(VLOOKUP(A1330,Setting!$E$39:$G$355,3,FALSE),""),""))</f>
        <v/>
      </c>
      <c r="M1330" s="46" t="str">
        <f t="shared" si="21"/>
        <v/>
      </c>
    </row>
    <row r="1331" spans="5:13" ht="24.95" customHeight="1" x14ac:dyDescent="0.3">
      <c r="E1331" s="20" t="str">
        <f>IF(A1331="","",COUNTIFS($A$2:A1331,A1331,$B$2:B1331,B1331)&amp; IF(B1331="National Park Fees", IFERROR(VLOOKUP(A1331,Setting!$E$39:$G$355,3,FALSE),""),""))</f>
        <v/>
      </c>
      <c r="M1331" s="46" t="str">
        <f t="shared" si="21"/>
        <v/>
      </c>
    </row>
    <row r="1332" spans="5:13" ht="24.95" customHeight="1" x14ac:dyDescent="0.3">
      <c r="E1332" s="20" t="str">
        <f>IF(A1332="","",COUNTIFS($A$2:A1332,A1332,$B$2:B1332,B1332)&amp; IF(B1332="National Park Fees", IFERROR(VLOOKUP(A1332,Setting!$E$39:$G$355,3,FALSE),""),""))</f>
        <v/>
      </c>
      <c r="M1332" s="46" t="str">
        <f t="shared" si="21"/>
        <v/>
      </c>
    </row>
    <row r="1333" spans="5:13" ht="24.95" customHeight="1" x14ac:dyDescent="0.3">
      <c r="E1333" s="20" t="str">
        <f>IF(A1333="","",COUNTIFS($A$2:A1333,A1333,$B$2:B1333,B1333)&amp; IF(B1333="National Park Fees", IFERROR(VLOOKUP(A1333,Setting!$E$39:$G$355,3,FALSE),""),""))</f>
        <v/>
      </c>
      <c r="M1333" s="46" t="str">
        <f t="shared" si="21"/>
        <v/>
      </c>
    </row>
    <row r="1334" spans="5:13" ht="24.95" customHeight="1" x14ac:dyDescent="0.3">
      <c r="E1334" s="20" t="str">
        <f>IF(A1334="","",COUNTIFS($A$2:A1334,A1334,$B$2:B1334,B1334)&amp; IF(B1334="National Park Fees", IFERROR(VLOOKUP(A1334,Setting!$E$39:$G$355,3,FALSE),""),""))</f>
        <v/>
      </c>
      <c r="M1334" s="46" t="str">
        <f t="shared" si="21"/>
        <v/>
      </c>
    </row>
    <row r="1335" spans="5:13" ht="24.95" customHeight="1" x14ac:dyDescent="0.3">
      <c r="E1335" s="20" t="str">
        <f>IF(A1335="","",COUNTIFS($A$2:A1335,A1335,$B$2:B1335,B1335)&amp; IF(B1335="National Park Fees", IFERROR(VLOOKUP(A1335,Setting!$E$39:$G$355,3,FALSE),""),""))</f>
        <v/>
      </c>
      <c r="M1335" s="46" t="str">
        <f t="shared" si="21"/>
        <v/>
      </c>
    </row>
    <row r="1336" spans="5:13" ht="24.95" customHeight="1" x14ac:dyDescent="0.3">
      <c r="E1336" s="20" t="str">
        <f>IF(A1336="","",COUNTIFS($A$2:A1336,A1336,$B$2:B1336,B1336)&amp; IF(B1336="National Park Fees", IFERROR(VLOOKUP(A1336,Setting!$E$39:$G$355,3,FALSE),""),""))</f>
        <v/>
      </c>
      <c r="M1336" s="46" t="str">
        <f t="shared" si="21"/>
        <v/>
      </c>
    </row>
    <row r="1337" spans="5:13" ht="24.95" customHeight="1" x14ac:dyDescent="0.3">
      <c r="E1337" s="20" t="str">
        <f>IF(A1337="","",COUNTIFS($A$2:A1337,A1337,$B$2:B1337,B1337)&amp; IF(B1337="National Park Fees", IFERROR(VLOOKUP(A1337,Setting!$E$39:$G$355,3,FALSE),""),""))</f>
        <v/>
      </c>
      <c r="M1337" s="46" t="str">
        <f t="shared" si="21"/>
        <v/>
      </c>
    </row>
    <row r="1338" spans="5:13" ht="24.95" customHeight="1" x14ac:dyDescent="0.3">
      <c r="E1338" s="20" t="str">
        <f>IF(A1338="","",COUNTIFS($A$2:A1338,A1338,$B$2:B1338,B1338)&amp; IF(B1338="National Park Fees", IFERROR(VLOOKUP(A1338,Setting!$E$39:$G$355,3,FALSE),""),""))</f>
        <v/>
      </c>
      <c r="M1338" s="46" t="str">
        <f t="shared" si="21"/>
        <v/>
      </c>
    </row>
    <row r="1339" spans="5:13" ht="24.95" customHeight="1" x14ac:dyDescent="0.3">
      <c r="E1339" s="20" t="str">
        <f>IF(A1339="","",COUNTIFS($A$2:A1339,A1339,$B$2:B1339,B1339)&amp; IF(B1339="National Park Fees", IFERROR(VLOOKUP(A1339,Setting!$E$39:$G$355,3,FALSE),""),""))</f>
        <v/>
      </c>
      <c r="M1339" s="46" t="str">
        <f t="shared" si="21"/>
        <v/>
      </c>
    </row>
    <row r="1340" spans="5:13" ht="24.95" customHeight="1" x14ac:dyDescent="0.3">
      <c r="E1340" s="20" t="str">
        <f>IF(A1340="","",COUNTIFS($A$2:A1340,A1340,$B$2:B1340,B1340)&amp; IF(B1340="National Park Fees", IFERROR(VLOOKUP(A1340,Setting!$E$39:$G$355,3,FALSE),""),""))</f>
        <v/>
      </c>
      <c r="M1340" s="46" t="str">
        <f t="shared" si="21"/>
        <v/>
      </c>
    </row>
    <row r="1341" spans="5:13" ht="24.95" customHeight="1" x14ac:dyDescent="0.3">
      <c r="E1341" s="20" t="str">
        <f>IF(A1341="","",COUNTIFS($A$2:A1341,A1341,$B$2:B1341,B1341)&amp; IF(B1341="National Park Fees", IFERROR(VLOOKUP(A1341,Setting!$E$39:$G$355,3,FALSE),""),""))</f>
        <v/>
      </c>
      <c r="M1341" s="46" t="str">
        <f t="shared" si="21"/>
        <v/>
      </c>
    </row>
    <row r="1342" spans="5:13" ht="24.95" customHeight="1" x14ac:dyDescent="0.3">
      <c r="E1342" s="20" t="str">
        <f>IF(A1342="","",COUNTIFS($A$2:A1342,A1342,$B$2:B1342,B1342)&amp; IF(B1342="National Park Fees", IFERROR(VLOOKUP(A1342,Setting!$E$39:$G$355,3,FALSE),""),""))</f>
        <v/>
      </c>
      <c r="M1342" s="46" t="str">
        <f t="shared" si="21"/>
        <v/>
      </c>
    </row>
    <row r="1343" spans="5:13" ht="24.95" customHeight="1" x14ac:dyDescent="0.3">
      <c r="E1343" s="20" t="str">
        <f>IF(A1343="","",COUNTIFS($A$2:A1343,A1343,$B$2:B1343,B1343)&amp; IF(B1343="National Park Fees", IFERROR(VLOOKUP(A1343,Setting!$E$39:$G$355,3,FALSE),""),""))</f>
        <v/>
      </c>
      <c r="M1343" s="46" t="str">
        <f t="shared" si="21"/>
        <v/>
      </c>
    </row>
    <row r="1344" spans="5:13" ht="24.95" customHeight="1" x14ac:dyDescent="0.3">
      <c r="E1344" s="20" t="str">
        <f>IF(A1344="","",COUNTIFS($A$2:A1344,A1344,$B$2:B1344,B1344)&amp; IF(B1344="National Park Fees", IFERROR(VLOOKUP(A1344,Setting!$E$39:$G$355,3,FALSE),""),""))</f>
        <v/>
      </c>
      <c r="M1344" s="46" t="str">
        <f t="shared" si="21"/>
        <v/>
      </c>
    </row>
    <row r="1345" spans="5:13" ht="24.95" customHeight="1" x14ac:dyDescent="0.3">
      <c r="E1345" s="20" t="str">
        <f>IF(A1345="","",COUNTIFS($A$2:A1345,A1345,$B$2:B1345,B1345)&amp; IF(B1345="National Park Fees", IFERROR(VLOOKUP(A1345,Setting!$E$39:$G$355,3,FALSE),""),""))</f>
        <v/>
      </c>
      <c r="M1345" s="46" t="str">
        <f t="shared" si="21"/>
        <v/>
      </c>
    </row>
    <row r="1346" spans="5:13" ht="24.95" customHeight="1" x14ac:dyDescent="0.3">
      <c r="E1346" s="20" t="str">
        <f>IF(A1346="","",COUNTIFS($A$2:A1346,A1346,$B$2:B1346,B1346)&amp; IF(B1346="National Park Fees", IFERROR(VLOOKUP(A1346,Setting!$E$39:$G$355,3,FALSE),""),""))</f>
        <v/>
      </c>
      <c r="M1346" s="46" t="str">
        <f t="shared" si="21"/>
        <v/>
      </c>
    </row>
    <row r="1347" spans="5:13" ht="24.95" customHeight="1" x14ac:dyDescent="0.3">
      <c r="E1347" s="20" t="str">
        <f>IF(A1347="","",COUNTIFS($A$2:A1347,A1347,$B$2:B1347,B1347)&amp; IF(B1347="National Park Fees", IFERROR(VLOOKUP(A1347,Setting!$E$39:$G$355,3,FALSE),""),""))</f>
        <v/>
      </c>
      <c r="M1347" s="46" t="str">
        <f t="shared" si="21"/>
        <v/>
      </c>
    </row>
    <row r="1348" spans="5:13" ht="24.95" customHeight="1" x14ac:dyDescent="0.3">
      <c r="E1348" s="20" t="str">
        <f>IF(A1348="","",COUNTIFS($A$2:A1348,A1348,$B$2:B1348,B1348)&amp; IF(B1348="National Park Fees", IFERROR(VLOOKUP(A1348,Setting!$E$39:$G$355,3,FALSE),""),""))</f>
        <v/>
      </c>
      <c r="M1348" s="46" t="str">
        <f t="shared" si="21"/>
        <v/>
      </c>
    </row>
    <row r="1349" spans="5:13" ht="24.95" customHeight="1" x14ac:dyDescent="0.3">
      <c r="E1349" s="20" t="str">
        <f>IF(A1349="","",COUNTIFS($A$2:A1349,A1349,$B$2:B1349,B1349)&amp; IF(B1349="National Park Fees", IFERROR(VLOOKUP(A1349,Setting!$E$39:$G$355,3,FALSE),""),""))</f>
        <v/>
      </c>
      <c r="M1349" s="46" t="str">
        <f t="shared" si="21"/>
        <v/>
      </c>
    </row>
    <row r="1350" spans="5:13" ht="24.95" customHeight="1" x14ac:dyDescent="0.3">
      <c r="E1350" s="20" t="str">
        <f>IF(A1350="","",COUNTIFS($A$2:A1350,A1350,$B$2:B1350,B1350)&amp; IF(B1350="National Park Fees", IFERROR(VLOOKUP(A1350,Setting!$E$39:$G$355,3,FALSE),""),""))</f>
        <v/>
      </c>
      <c r="M1350" s="46" t="str">
        <f t="shared" si="21"/>
        <v/>
      </c>
    </row>
    <row r="1351" spans="5:13" ht="24.95" customHeight="1" x14ac:dyDescent="0.3">
      <c r="E1351" s="20" t="str">
        <f>IF(A1351="","",COUNTIFS($A$2:A1351,A1351,$B$2:B1351,B1351)&amp; IF(B1351="National Park Fees", IFERROR(VLOOKUP(A1351,Setting!$E$39:$G$355,3,FALSE),""),""))</f>
        <v/>
      </c>
      <c r="M1351" s="46" t="str">
        <f t="shared" si="21"/>
        <v/>
      </c>
    </row>
    <row r="1352" spans="5:13" ht="24.95" customHeight="1" x14ac:dyDescent="0.3">
      <c r="E1352" s="20" t="str">
        <f>IF(A1352="","",COUNTIFS($A$2:A1352,A1352,$B$2:B1352,B1352)&amp; IF(B1352="National Park Fees", IFERROR(VLOOKUP(A1352,Setting!$E$39:$G$355,3,FALSE),""),""))</f>
        <v/>
      </c>
      <c r="M1352" s="46" t="str">
        <f t="shared" si="21"/>
        <v/>
      </c>
    </row>
    <row r="1353" spans="5:13" ht="24.95" customHeight="1" x14ac:dyDescent="0.3">
      <c r="E1353" s="20" t="str">
        <f>IF(A1353="","",COUNTIFS($A$2:A1353,A1353,$B$2:B1353,B1353)&amp; IF(B1353="National Park Fees", IFERROR(VLOOKUP(A1353,Setting!$E$39:$G$355,3,FALSE),""),""))</f>
        <v/>
      </c>
      <c r="M1353" s="46" t="str">
        <f t="shared" si="21"/>
        <v/>
      </c>
    </row>
    <row r="1354" spans="5:13" ht="24.95" customHeight="1" x14ac:dyDescent="0.3">
      <c r="E1354" s="20" t="str">
        <f>IF(A1354="","",COUNTIFS($A$2:A1354,A1354,$B$2:B1354,B1354)&amp; IF(B1354="National Park Fees", IFERROR(VLOOKUP(A1354,Setting!$E$39:$G$355,3,FALSE),""),""))</f>
        <v/>
      </c>
      <c r="M1354" s="46" t="str">
        <f t="shared" si="21"/>
        <v/>
      </c>
    </row>
    <row r="1355" spans="5:13" ht="24.95" customHeight="1" x14ac:dyDescent="0.3">
      <c r="E1355" s="20" t="str">
        <f>IF(A1355="","",COUNTIFS($A$2:A1355,A1355,$B$2:B1355,B1355)&amp; IF(B1355="National Park Fees", IFERROR(VLOOKUP(A1355,Setting!$E$39:$G$355,3,FALSE),""),""))</f>
        <v/>
      </c>
      <c r="M1355" s="46" t="str">
        <f t="shared" si="21"/>
        <v/>
      </c>
    </row>
    <row r="1356" spans="5:13" ht="24.95" customHeight="1" x14ac:dyDescent="0.3">
      <c r="E1356" s="20" t="str">
        <f>IF(A1356="","",COUNTIFS($A$2:A1356,A1356,$B$2:B1356,B1356)&amp; IF(B1356="National Park Fees", IFERROR(VLOOKUP(A1356,Setting!$E$39:$G$355,3,FALSE),""),""))</f>
        <v/>
      </c>
      <c r="M1356" s="46" t="str">
        <f t="shared" si="21"/>
        <v/>
      </c>
    </row>
    <row r="1357" spans="5:13" ht="24.95" customHeight="1" x14ac:dyDescent="0.3">
      <c r="E1357" s="20" t="str">
        <f>IF(A1357="","",COUNTIFS($A$2:A1357,A1357,$B$2:B1357,B1357)&amp; IF(B1357="National Park Fees", IFERROR(VLOOKUP(A1357,Setting!$E$39:$G$355,3,FALSE),""),""))</f>
        <v/>
      </c>
      <c r="M1357" s="46" t="str">
        <f t="shared" si="21"/>
        <v/>
      </c>
    </row>
    <row r="1358" spans="5:13" ht="24.95" customHeight="1" x14ac:dyDescent="0.3">
      <c r="E1358" s="20" t="str">
        <f>IF(A1358="","",COUNTIFS($A$2:A1358,A1358,$B$2:B1358,B1358)&amp; IF(B1358="National Park Fees", IFERROR(VLOOKUP(A1358,Setting!$E$39:$G$355,3,FALSE),""),""))</f>
        <v/>
      </c>
      <c r="M1358" s="46" t="str">
        <f t="shared" si="21"/>
        <v/>
      </c>
    </row>
    <row r="1359" spans="5:13" ht="24.95" customHeight="1" x14ac:dyDescent="0.3">
      <c r="E1359" s="20" t="str">
        <f>IF(A1359="","",COUNTIFS($A$2:A1359,A1359,$B$2:B1359,B1359)&amp; IF(B1359="National Park Fees", IFERROR(VLOOKUP(A1359,Setting!$E$39:$G$355,3,FALSE),""),""))</f>
        <v/>
      </c>
      <c r="M1359" s="46" t="str">
        <f t="shared" ref="M1359:M1422" si="22">IF(AND($F1359="",$G1359="",$A1359&lt;&gt;""),"Mistake","")</f>
        <v/>
      </c>
    </row>
    <row r="1360" spans="5:13" ht="24.95" customHeight="1" x14ac:dyDescent="0.3">
      <c r="E1360" s="20" t="str">
        <f>IF(A1360="","",COUNTIFS($A$2:A1360,A1360,$B$2:B1360,B1360)&amp; IF(B1360="National Park Fees", IFERROR(VLOOKUP(A1360,Setting!$E$39:$G$355,3,FALSE),""),""))</f>
        <v/>
      </c>
      <c r="M1360" s="46" t="str">
        <f t="shared" si="22"/>
        <v/>
      </c>
    </row>
    <row r="1361" spans="5:13" ht="24.95" customHeight="1" x14ac:dyDescent="0.3">
      <c r="E1361" s="20" t="str">
        <f>IF(A1361="","",COUNTIFS($A$2:A1361,A1361,$B$2:B1361,B1361)&amp; IF(B1361="National Park Fees", IFERROR(VLOOKUP(A1361,Setting!$E$39:$G$355,3,FALSE),""),""))</f>
        <v/>
      </c>
      <c r="M1361" s="46" t="str">
        <f t="shared" si="22"/>
        <v/>
      </c>
    </row>
    <row r="1362" spans="5:13" ht="24.95" customHeight="1" x14ac:dyDescent="0.3">
      <c r="E1362" s="20" t="str">
        <f>IF(A1362="","",COUNTIFS($A$2:A1362,A1362,$B$2:B1362,B1362)&amp; IF(B1362="National Park Fees", IFERROR(VLOOKUP(A1362,Setting!$E$39:$G$355,3,FALSE),""),""))</f>
        <v/>
      </c>
      <c r="M1362" s="46" t="str">
        <f t="shared" si="22"/>
        <v/>
      </c>
    </row>
    <row r="1363" spans="5:13" ht="24.95" customHeight="1" x14ac:dyDescent="0.3">
      <c r="E1363" s="20" t="str">
        <f>IF(A1363="","",COUNTIFS($A$2:A1363,A1363,$B$2:B1363,B1363)&amp; IF(B1363="National Park Fees", IFERROR(VLOOKUP(A1363,Setting!$E$39:$G$355,3,FALSE),""),""))</f>
        <v/>
      </c>
      <c r="M1363" s="46" t="str">
        <f t="shared" si="22"/>
        <v/>
      </c>
    </row>
    <row r="1364" spans="5:13" ht="24.95" customHeight="1" x14ac:dyDescent="0.3">
      <c r="E1364" s="20" t="str">
        <f>IF(A1364="","",COUNTIFS($A$2:A1364,A1364,$B$2:B1364,B1364)&amp; IF(B1364="National Park Fees", IFERROR(VLOOKUP(A1364,Setting!$E$39:$G$355,3,FALSE),""),""))</f>
        <v/>
      </c>
      <c r="M1364" s="46" t="str">
        <f t="shared" si="22"/>
        <v/>
      </c>
    </row>
    <row r="1365" spans="5:13" ht="24.95" customHeight="1" x14ac:dyDescent="0.3">
      <c r="E1365" s="20" t="str">
        <f>IF(A1365="","",COUNTIFS($A$2:A1365,A1365,$B$2:B1365,B1365)&amp; IF(B1365="National Park Fees", IFERROR(VLOOKUP(A1365,Setting!$E$39:$G$355,3,FALSE),""),""))</f>
        <v/>
      </c>
      <c r="M1365" s="46" t="str">
        <f t="shared" si="22"/>
        <v/>
      </c>
    </row>
    <row r="1366" spans="5:13" ht="24.95" customHeight="1" x14ac:dyDescent="0.3">
      <c r="E1366" s="20" t="str">
        <f>IF(A1366="","",COUNTIFS($A$2:A1366,A1366,$B$2:B1366,B1366)&amp; IF(B1366="National Park Fees", IFERROR(VLOOKUP(A1366,Setting!$E$39:$G$355,3,FALSE),""),""))</f>
        <v/>
      </c>
      <c r="M1366" s="46" t="str">
        <f t="shared" si="22"/>
        <v/>
      </c>
    </row>
    <row r="1367" spans="5:13" ht="24.95" customHeight="1" x14ac:dyDescent="0.3">
      <c r="E1367" s="20" t="str">
        <f>IF(A1367="","",COUNTIFS($A$2:A1367,A1367,$B$2:B1367,B1367)&amp; IF(B1367="National Park Fees", IFERROR(VLOOKUP(A1367,Setting!$E$39:$G$355,3,FALSE),""),""))</f>
        <v/>
      </c>
      <c r="M1367" s="46" t="str">
        <f t="shared" si="22"/>
        <v/>
      </c>
    </row>
    <row r="1368" spans="5:13" ht="24.95" customHeight="1" x14ac:dyDescent="0.3">
      <c r="E1368" s="20" t="str">
        <f>IF(A1368="","",COUNTIFS($A$2:A1368,A1368,$B$2:B1368,B1368)&amp; IF(B1368="National Park Fees", IFERROR(VLOOKUP(A1368,Setting!$E$39:$G$355,3,FALSE),""),""))</f>
        <v/>
      </c>
      <c r="M1368" s="46" t="str">
        <f t="shared" si="22"/>
        <v/>
      </c>
    </row>
    <row r="1369" spans="5:13" ht="24.95" customHeight="1" x14ac:dyDescent="0.3">
      <c r="E1369" s="20" t="str">
        <f>IF(A1369="","",COUNTIFS($A$2:A1369,A1369,$B$2:B1369,B1369)&amp; IF(B1369="National Park Fees", IFERROR(VLOOKUP(A1369,Setting!$E$39:$G$355,3,FALSE),""),""))</f>
        <v/>
      </c>
      <c r="M1369" s="46" t="str">
        <f t="shared" si="22"/>
        <v/>
      </c>
    </row>
    <row r="1370" spans="5:13" ht="24.95" customHeight="1" x14ac:dyDescent="0.3">
      <c r="E1370" s="20" t="str">
        <f>IF(A1370="","",COUNTIFS($A$2:A1370,A1370,$B$2:B1370,B1370)&amp; IF(B1370="National Park Fees", IFERROR(VLOOKUP(A1370,Setting!$E$39:$G$355,3,FALSE),""),""))</f>
        <v/>
      </c>
      <c r="M1370" s="46" t="str">
        <f t="shared" si="22"/>
        <v/>
      </c>
    </row>
    <row r="1371" spans="5:13" ht="24.95" customHeight="1" x14ac:dyDescent="0.3">
      <c r="E1371" s="20" t="str">
        <f>IF(A1371="","",COUNTIFS($A$2:A1371,A1371,$B$2:B1371,B1371)&amp; IF(B1371="National Park Fees", IFERROR(VLOOKUP(A1371,Setting!$E$39:$G$355,3,FALSE),""),""))</f>
        <v/>
      </c>
      <c r="M1371" s="46" t="str">
        <f t="shared" si="22"/>
        <v/>
      </c>
    </row>
    <row r="1372" spans="5:13" ht="24.95" customHeight="1" x14ac:dyDescent="0.3">
      <c r="E1372" s="20" t="str">
        <f>IF(A1372="","",COUNTIFS($A$2:A1372,A1372,$B$2:B1372,B1372)&amp; IF(B1372="National Park Fees", IFERROR(VLOOKUP(A1372,Setting!$E$39:$G$355,3,FALSE),""),""))</f>
        <v/>
      </c>
      <c r="M1372" s="46" t="str">
        <f t="shared" si="22"/>
        <v/>
      </c>
    </row>
    <row r="1373" spans="5:13" ht="24.95" customHeight="1" x14ac:dyDescent="0.3">
      <c r="E1373" s="20" t="str">
        <f>IF(A1373="","",COUNTIFS($A$2:A1373,A1373,$B$2:B1373,B1373)&amp; IF(B1373="National Park Fees", IFERROR(VLOOKUP(A1373,Setting!$E$39:$G$355,3,FALSE),""),""))</f>
        <v/>
      </c>
      <c r="M1373" s="46" t="str">
        <f t="shared" si="22"/>
        <v/>
      </c>
    </row>
    <row r="1374" spans="5:13" ht="24.95" customHeight="1" x14ac:dyDescent="0.3">
      <c r="E1374" s="20" t="str">
        <f>IF(A1374="","",COUNTIFS($A$2:A1374,A1374,$B$2:B1374,B1374)&amp; IF(B1374="National Park Fees", IFERROR(VLOOKUP(A1374,Setting!$E$39:$G$355,3,FALSE),""),""))</f>
        <v/>
      </c>
      <c r="M1374" s="46" t="str">
        <f t="shared" si="22"/>
        <v/>
      </c>
    </row>
    <row r="1375" spans="5:13" ht="24.95" customHeight="1" x14ac:dyDescent="0.3">
      <c r="E1375" s="20" t="str">
        <f>IF(A1375="","",COUNTIFS($A$2:A1375,A1375,$B$2:B1375,B1375)&amp; IF(B1375="National Park Fees", IFERROR(VLOOKUP(A1375,Setting!$E$39:$G$355,3,FALSE),""),""))</f>
        <v/>
      </c>
      <c r="M1375" s="46" t="str">
        <f t="shared" si="22"/>
        <v/>
      </c>
    </row>
    <row r="1376" spans="5:13" ht="24.95" customHeight="1" x14ac:dyDescent="0.3">
      <c r="E1376" s="20" t="str">
        <f>IF(A1376="","",COUNTIFS($A$2:A1376,A1376,$B$2:B1376,B1376)&amp; IF(B1376="National Park Fees", IFERROR(VLOOKUP(A1376,Setting!$E$39:$G$355,3,FALSE),""),""))</f>
        <v/>
      </c>
      <c r="M1376" s="46" t="str">
        <f t="shared" si="22"/>
        <v/>
      </c>
    </row>
    <row r="1377" spans="5:13" ht="24.95" customHeight="1" x14ac:dyDescent="0.3">
      <c r="E1377" s="20" t="str">
        <f>IF(A1377="","",COUNTIFS($A$2:A1377,A1377,$B$2:B1377,B1377)&amp; IF(B1377="National Park Fees", IFERROR(VLOOKUP(A1377,Setting!$E$39:$G$355,3,FALSE),""),""))</f>
        <v/>
      </c>
      <c r="M1377" s="46" t="str">
        <f t="shared" si="22"/>
        <v/>
      </c>
    </row>
    <row r="1378" spans="5:13" ht="24.95" customHeight="1" x14ac:dyDescent="0.3">
      <c r="E1378" s="20" t="str">
        <f>IF(A1378="","",COUNTIFS($A$2:A1378,A1378,$B$2:B1378,B1378)&amp; IF(B1378="National Park Fees", IFERROR(VLOOKUP(A1378,Setting!$E$39:$G$355,3,FALSE),""),""))</f>
        <v/>
      </c>
      <c r="M1378" s="46" t="str">
        <f t="shared" si="22"/>
        <v/>
      </c>
    </row>
    <row r="1379" spans="5:13" ht="24.95" customHeight="1" x14ac:dyDescent="0.3">
      <c r="E1379" s="20" t="str">
        <f>IF(A1379="","",COUNTIFS($A$2:A1379,A1379,$B$2:B1379,B1379)&amp; IF(B1379="National Park Fees", IFERROR(VLOOKUP(A1379,Setting!$E$39:$G$355,3,FALSE),""),""))</f>
        <v/>
      </c>
      <c r="M1379" s="46" t="str">
        <f t="shared" si="22"/>
        <v/>
      </c>
    </row>
    <row r="1380" spans="5:13" ht="24.95" customHeight="1" x14ac:dyDescent="0.3">
      <c r="E1380" s="20" t="str">
        <f>IF(A1380="","",COUNTIFS($A$2:A1380,A1380,$B$2:B1380,B1380)&amp; IF(B1380="National Park Fees", IFERROR(VLOOKUP(A1380,Setting!$E$39:$G$355,3,FALSE),""),""))</f>
        <v/>
      </c>
      <c r="M1380" s="46" t="str">
        <f t="shared" si="22"/>
        <v/>
      </c>
    </row>
    <row r="1381" spans="5:13" ht="24.95" customHeight="1" x14ac:dyDescent="0.3">
      <c r="E1381" s="20" t="str">
        <f>IF(A1381="","",COUNTIFS($A$2:A1381,A1381,$B$2:B1381,B1381)&amp; IF(B1381="National Park Fees", IFERROR(VLOOKUP(A1381,Setting!$E$39:$G$355,3,FALSE),""),""))</f>
        <v/>
      </c>
      <c r="M1381" s="46" t="str">
        <f t="shared" si="22"/>
        <v/>
      </c>
    </row>
    <row r="1382" spans="5:13" ht="24.95" customHeight="1" x14ac:dyDescent="0.3">
      <c r="E1382" s="20" t="str">
        <f>IF(A1382="","",COUNTIFS($A$2:A1382,A1382,$B$2:B1382,B1382)&amp; IF(B1382="National Park Fees", IFERROR(VLOOKUP(A1382,Setting!$E$39:$G$355,3,FALSE),""),""))</f>
        <v/>
      </c>
      <c r="M1382" s="46" t="str">
        <f t="shared" si="22"/>
        <v/>
      </c>
    </row>
    <row r="1383" spans="5:13" ht="24.95" customHeight="1" x14ac:dyDescent="0.3">
      <c r="E1383" s="20" t="str">
        <f>IF(A1383="","",COUNTIFS($A$2:A1383,A1383,$B$2:B1383,B1383)&amp; IF(B1383="National Park Fees", IFERROR(VLOOKUP(A1383,Setting!$E$39:$G$355,3,FALSE),""),""))</f>
        <v/>
      </c>
      <c r="M1383" s="46" t="str">
        <f t="shared" si="22"/>
        <v/>
      </c>
    </row>
    <row r="1384" spans="5:13" ht="24.95" customHeight="1" x14ac:dyDescent="0.3">
      <c r="E1384" s="20" t="str">
        <f>IF(A1384="","",COUNTIFS($A$2:A1384,A1384,$B$2:B1384,B1384)&amp; IF(B1384="National Park Fees", IFERROR(VLOOKUP(A1384,Setting!$E$39:$G$355,3,FALSE),""),""))</f>
        <v/>
      </c>
      <c r="M1384" s="46" t="str">
        <f t="shared" si="22"/>
        <v/>
      </c>
    </row>
    <row r="1385" spans="5:13" ht="24.95" customHeight="1" x14ac:dyDescent="0.3">
      <c r="E1385" s="20" t="str">
        <f>IF(A1385="","",COUNTIFS($A$2:A1385,A1385,$B$2:B1385,B1385)&amp; IF(B1385="National Park Fees", IFERROR(VLOOKUP(A1385,Setting!$E$39:$G$355,3,FALSE),""),""))</f>
        <v/>
      </c>
      <c r="M1385" s="46" t="str">
        <f t="shared" si="22"/>
        <v/>
      </c>
    </row>
    <row r="1386" spans="5:13" ht="24.95" customHeight="1" x14ac:dyDescent="0.3">
      <c r="E1386" s="20" t="str">
        <f>IF(A1386="","",COUNTIFS($A$2:A1386,A1386,$B$2:B1386,B1386)&amp; IF(B1386="National Park Fees", IFERROR(VLOOKUP(A1386,Setting!$E$39:$G$355,3,FALSE),""),""))</f>
        <v/>
      </c>
      <c r="M1386" s="46" t="str">
        <f t="shared" si="22"/>
        <v/>
      </c>
    </row>
    <row r="1387" spans="5:13" ht="24.95" customHeight="1" x14ac:dyDescent="0.3">
      <c r="E1387" s="20" t="str">
        <f>IF(A1387="","",COUNTIFS($A$2:A1387,A1387,$B$2:B1387,B1387)&amp; IF(B1387="National Park Fees", IFERROR(VLOOKUP(A1387,Setting!$E$39:$G$355,3,FALSE),""),""))</f>
        <v/>
      </c>
      <c r="M1387" s="46" t="str">
        <f t="shared" si="22"/>
        <v/>
      </c>
    </row>
    <row r="1388" spans="5:13" ht="24.95" customHeight="1" x14ac:dyDescent="0.3">
      <c r="E1388" s="20" t="str">
        <f>IF(A1388="","",COUNTIFS($A$2:A1388,A1388,$B$2:B1388,B1388)&amp; IF(B1388="National Park Fees", IFERROR(VLOOKUP(A1388,Setting!$E$39:$G$355,3,FALSE),""),""))</f>
        <v/>
      </c>
      <c r="M1388" s="46" t="str">
        <f t="shared" si="22"/>
        <v/>
      </c>
    </row>
    <row r="1389" spans="5:13" ht="24.95" customHeight="1" x14ac:dyDescent="0.3">
      <c r="E1389" s="20" t="str">
        <f>IF(A1389="","",COUNTIFS($A$2:A1389,A1389,$B$2:B1389,B1389)&amp; IF(B1389="National Park Fees", IFERROR(VLOOKUP(A1389,Setting!$E$39:$G$355,3,FALSE),""),""))</f>
        <v/>
      </c>
      <c r="M1389" s="46" t="str">
        <f t="shared" si="22"/>
        <v/>
      </c>
    </row>
    <row r="1390" spans="5:13" ht="24.95" customHeight="1" x14ac:dyDescent="0.3">
      <c r="E1390" s="20" t="str">
        <f>IF(A1390="","",COUNTIFS($A$2:A1390,A1390,$B$2:B1390,B1390)&amp; IF(B1390="National Park Fees", IFERROR(VLOOKUP(A1390,Setting!$E$39:$G$355,3,FALSE),""),""))</f>
        <v/>
      </c>
      <c r="M1390" s="46" t="str">
        <f t="shared" si="22"/>
        <v/>
      </c>
    </row>
    <row r="1391" spans="5:13" ht="24.95" customHeight="1" x14ac:dyDescent="0.3">
      <c r="E1391" s="20" t="str">
        <f>IF(A1391="","",COUNTIFS($A$2:A1391,A1391,$B$2:B1391,B1391)&amp; IF(B1391="National Park Fees", IFERROR(VLOOKUP(A1391,Setting!$E$39:$G$355,3,FALSE),""),""))</f>
        <v/>
      </c>
      <c r="M1391" s="46" t="str">
        <f t="shared" si="22"/>
        <v/>
      </c>
    </row>
    <row r="1392" spans="5:13" ht="24.95" customHeight="1" x14ac:dyDescent="0.3">
      <c r="E1392" s="20" t="str">
        <f>IF(A1392="","",COUNTIFS($A$2:A1392,A1392,$B$2:B1392,B1392)&amp; IF(B1392="National Park Fees", IFERROR(VLOOKUP(A1392,Setting!$E$39:$G$355,3,FALSE),""),""))</f>
        <v/>
      </c>
      <c r="M1392" s="46" t="str">
        <f t="shared" si="22"/>
        <v/>
      </c>
    </row>
    <row r="1393" spans="5:13" ht="24.95" customHeight="1" x14ac:dyDescent="0.3">
      <c r="E1393" s="20" t="str">
        <f>IF(A1393="","",COUNTIFS($A$2:A1393,A1393,$B$2:B1393,B1393)&amp; IF(B1393="National Park Fees", IFERROR(VLOOKUP(A1393,Setting!$E$39:$G$355,3,FALSE),""),""))</f>
        <v/>
      </c>
      <c r="M1393" s="46" t="str">
        <f t="shared" si="22"/>
        <v/>
      </c>
    </row>
    <row r="1394" spans="5:13" ht="24.95" customHeight="1" x14ac:dyDescent="0.3">
      <c r="E1394" s="20" t="str">
        <f>IF(A1394="","",COUNTIFS($A$2:A1394,A1394,$B$2:B1394,B1394)&amp; IF(B1394="National Park Fees", IFERROR(VLOOKUP(A1394,Setting!$E$39:$G$355,3,FALSE),""),""))</f>
        <v/>
      </c>
      <c r="M1394" s="46" t="str">
        <f t="shared" si="22"/>
        <v/>
      </c>
    </row>
    <row r="1395" spans="5:13" ht="24.95" customHeight="1" x14ac:dyDescent="0.3">
      <c r="E1395" s="20" t="str">
        <f>IF(A1395="","",COUNTIFS($A$2:A1395,A1395,$B$2:B1395,B1395)&amp; IF(B1395="National Park Fees", IFERROR(VLOOKUP(A1395,Setting!$E$39:$G$355,3,FALSE),""),""))</f>
        <v/>
      </c>
      <c r="M1395" s="46" t="str">
        <f t="shared" si="22"/>
        <v/>
      </c>
    </row>
    <row r="1396" spans="5:13" ht="24.95" customHeight="1" x14ac:dyDescent="0.3">
      <c r="E1396" s="20" t="str">
        <f>IF(A1396="","",COUNTIFS($A$2:A1396,A1396,$B$2:B1396,B1396)&amp; IF(B1396="National Park Fees", IFERROR(VLOOKUP(A1396,Setting!$E$39:$G$355,3,FALSE),""),""))</f>
        <v/>
      </c>
      <c r="M1396" s="46" t="str">
        <f t="shared" si="22"/>
        <v/>
      </c>
    </row>
    <row r="1397" spans="5:13" ht="24.95" customHeight="1" x14ac:dyDescent="0.3">
      <c r="E1397" s="20" t="str">
        <f>IF(A1397="","",COUNTIFS($A$2:A1397,A1397,$B$2:B1397,B1397)&amp; IF(B1397="National Park Fees", IFERROR(VLOOKUP(A1397,Setting!$E$39:$G$355,3,FALSE),""),""))</f>
        <v/>
      </c>
      <c r="M1397" s="46" t="str">
        <f t="shared" si="22"/>
        <v/>
      </c>
    </row>
    <row r="1398" spans="5:13" ht="24.95" customHeight="1" x14ac:dyDescent="0.3">
      <c r="E1398" s="20" t="str">
        <f>IF(A1398="","",COUNTIFS($A$2:A1398,A1398,$B$2:B1398,B1398)&amp; IF(B1398="National Park Fees", IFERROR(VLOOKUP(A1398,Setting!$E$39:$G$355,3,FALSE),""),""))</f>
        <v/>
      </c>
      <c r="M1398" s="46" t="str">
        <f t="shared" si="22"/>
        <v/>
      </c>
    </row>
    <row r="1399" spans="5:13" ht="24.95" customHeight="1" x14ac:dyDescent="0.3">
      <c r="E1399" s="20" t="str">
        <f>IF(A1399="","",COUNTIFS($A$2:A1399,A1399,$B$2:B1399,B1399)&amp; IF(B1399="National Park Fees", IFERROR(VLOOKUP(A1399,Setting!$E$39:$G$355,3,FALSE),""),""))</f>
        <v/>
      </c>
      <c r="M1399" s="46" t="str">
        <f t="shared" si="22"/>
        <v/>
      </c>
    </row>
    <row r="1400" spans="5:13" ht="24.95" customHeight="1" x14ac:dyDescent="0.3">
      <c r="E1400" s="20" t="str">
        <f>IF(A1400="","",COUNTIFS($A$2:A1400,A1400,$B$2:B1400,B1400)&amp; IF(B1400="National Park Fees", IFERROR(VLOOKUP(A1400,Setting!$E$39:$G$355,3,FALSE),""),""))</f>
        <v/>
      </c>
      <c r="M1400" s="46" t="str">
        <f t="shared" si="22"/>
        <v/>
      </c>
    </row>
    <row r="1401" spans="5:13" ht="24.95" customHeight="1" x14ac:dyDescent="0.3">
      <c r="E1401" s="20" t="str">
        <f>IF(A1401="","",COUNTIFS($A$2:A1401,A1401,$B$2:B1401,B1401)&amp; IF(B1401="National Park Fees", IFERROR(VLOOKUP(A1401,Setting!$E$39:$G$355,3,FALSE),""),""))</f>
        <v/>
      </c>
      <c r="M1401" s="46" t="str">
        <f t="shared" si="22"/>
        <v/>
      </c>
    </row>
    <row r="1402" spans="5:13" ht="24.95" customHeight="1" x14ac:dyDescent="0.3">
      <c r="E1402" s="20" t="str">
        <f>IF(A1402="","",COUNTIFS($A$2:A1402,A1402,$B$2:B1402,B1402)&amp; IF(B1402="National Park Fees", IFERROR(VLOOKUP(A1402,Setting!$E$39:$G$355,3,FALSE),""),""))</f>
        <v/>
      </c>
      <c r="M1402" s="46" t="str">
        <f t="shared" si="22"/>
        <v/>
      </c>
    </row>
    <row r="1403" spans="5:13" ht="24.95" customHeight="1" x14ac:dyDescent="0.3">
      <c r="E1403" s="20" t="str">
        <f>IF(A1403="","",COUNTIFS($A$2:A1403,A1403,$B$2:B1403,B1403)&amp; IF(B1403="National Park Fees", IFERROR(VLOOKUP(A1403,Setting!$E$39:$G$355,3,FALSE),""),""))</f>
        <v/>
      </c>
      <c r="M1403" s="46" t="str">
        <f t="shared" si="22"/>
        <v/>
      </c>
    </row>
    <row r="1404" spans="5:13" ht="24.95" customHeight="1" x14ac:dyDescent="0.3">
      <c r="E1404" s="20" t="str">
        <f>IF(A1404="","",COUNTIFS($A$2:A1404,A1404,$B$2:B1404,B1404)&amp; IF(B1404="National Park Fees", IFERROR(VLOOKUP(A1404,Setting!$E$39:$G$355,3,FALSE),""),""))</f>
        <v/>
      </c>
      <c r="M1404" s="46" t="str">
        <f t="shared" si="22"/>
        <v/>
      </c>
    </row>
    <row r="1405" spans="5:13" ht="24.95" customHeight="1" x14ac:dyDescent="0.3">
      <c r="E1405" s="20" t="str">
        <f>IF(A1405="","",COUNTIFS($A$2:A1405,A1405,$B$2:B1405,B1405)&amp; IF(B1405="National Park Fees", IFERROR(VLOOKUP(A1405,Setting!$E$39:$G$355,3,FALSE),""),""))</f>
        <v/>
      </c>
      <c r="M1405" s="46" t="str">
        <f t="shared" si="22"/>
        <v/>
      </c>
    </row>
    <row r="1406" spans="5:13" ht="24.95" customHeight="1" x14ac:dyDescent="0.3">
      <c r="E1406" s="20" t="str">
        <f>IF(A1406="","",COUNTIFS($A$2:A1406,A1406,$B$2:B1406,B1406)&amp; IF(B1406="National Park Fees", IFERROR(VLOOKUP(A1406,Setting!$E$39:$G$355,3,FALSE),""),""))</f>
        <v/>
      </c>
      <c r="M1406" s="46" t="str">
        <f t="shared" si="22"/>
        <v/>
      </c>
    </row>
    <row r="1407" spans="5:13" ht="24.95" customHeight="1" x14ac:dyDescent="0.3">
      <c r="E1407" s="20" t="str">
        <f>IF(A1407="","",COUNTIFS($A$2:A1407,A1407,$B$2:B1407,B1407)&amp; IF(B1407="National Park Fees", IFERROR(VLOOKUP(A1407,Setting!$E$39:$G$355,3,FALSE),""),""))</f>
        <v/>
      </c>
      <c r="M1407" s="46" t="str">
        <f t="shared" si="22"/>
        <v/>
      </c>
    </row>
    <row r="1408" spans="5:13" ht="24.95" customHeight="1" x14ac:dyDescent="0.3">
      <c r="E1408" s="20" t="str">
        <f>IF(A1408="","",COUNTIFS($A$2:A1408,A1408,$B$2:B1408,B1408)&amp; IF(B1408="National Park Fees", IFERROR(VLOOKUP(A1408,Setting!$E$39:$G$355,3,FALSE),""),""))</f>
        <v/>
      </c>
      <c r="M1408" s="46" t="str">
        <f t="shared" si="22"/>
        <v/>
      </c>
    </row>
    <row r="1409" spans="5:13" ht="24.95" customHeight="1" x14ac:dyDescent="0.3">
      <c r="E1409" s="20" t="str">
        <f>IF(A1409="","",COUNTIFS($A$2:A1409,A1409,$B$2:B1409,B1409)&amp; IF(B1409="National Park Fees", IFERROR(VLOOKUP(A1409,Setting!$E$39:$G$355,3,FALSE),""),""))</f>
        <v/>
      </c>
      <c r="M1409" s="46" t="str">
        <f t="shared" si="22"/>
        <v/>
      </c>
    </row>
    <row r="1410" spans="5:13" ht="24.95" customHeight="1" x14ac:dyDescent="0.3">
      <c r="E1410" s="20" t="str">
        <f>IF(A1410="","",COUNTIFS($A$2:A1410,A1410,$B$2:B1410,B1410)&amp; IF(B1410="National Park Fees", IFERROR(VLOOKUP(A1410,Setting!$E$39:$G$355,3,FALSE),""),""))</f>
        <v/>
      </c>
      <c r="M1410" s="46" t="str">
        <f t="shared" si="22"/>
        <v/>
      </c>
    </row>
    <row r="1411" spans="5:13" ht="24.95" customHeight="1" x14ac:dyDescent="0.3">
      <c r="E1411" s="20" t="str">
        <f>IF(A1411="","",COUNTIFS($A$2:A1411,A1411,$B$2:B1411,B1411)&amp; IF(B1411="National Park Fees", IFERROR(VLOOKUP(A1411,Setting!$E$39:$G$355,3,FALSE),""),""))</f>
        <v/>
      </c>
      <c r="M1411" s="46" t="str">
        <f t="shared" si="22"/>
        <v/>
      </c>
    </row>
    <row r="1412" spans="5:13" ht="24.95" customHeight="1" x14ac:dyDescent="0.3">
      <c r="E1412" s="20" t="str">
        <f>IF(A1412="","",COUNTIFS($A$2:A1412,A1412,$B$2:B1412,B1412)&amp; IF(B1412="National Park Fees", IFERROR(VLOOKUP(A1412,Setting!$E$39:$G$355,3,FALSE),""),""))</f>
        <v/>
      </c>
      <c r="M1412" s="46" t="str">
        <f t="shared" si="22"/>
        <v/>
      </c>
    </row>
    <row r="1413" spans="5:13" ht="24.95" customHeight="1" x14ac:dyDescent="0.3">
      <c r="E1413" s="20" t="str">
        <f>IF(A1413="","",COUNTIFS($A$2:A1413,A1413,$B$2:B1413,B1413)&amp; IF(B1413="National Park Fees", IFERROR(VLOOKUP(A1413,Setting!$E$39:$G$355,3,FALSE),""),""))</f>
        <v/>
      </c>
      <c r="M1413" s="46" t="str">
        <f t="shared" si="22"/>
        <v/>
      </c>
    </row>
    <row r="1414" spans="5:13" ht="24.95" customHeight="1" x14ac:dyDescent="0.3">
      <c r="E1414" s="20" t="str">
        <f>IF(A1414="","",COUNTIFS($A$2:A1414,A1414,$B$2:B1414,B1414)&amp; IF(B1414="National Park Fees", IFERROR(VLOOKUP(A1414,Setting!$E$39:$G$355,3,FALSE),""),""))</f>
        <v/>
      </c>
      <c r="M1414" s="46" t="str">
        <f t="shared" si="22"/>
        <v/>
      </c>
    </row>
    <row r="1415" spans="5:13" ht="24.95" customHeight="1" x14ac:dyDescent="0.3">
      <c r="E1415" s="20" t="str">
        <f>IF(A1415="","",COUNTIFS($A$2:A1415,A1415,$B$2:B1415,B1415)&amp; IF(B1415="National Park Fees", IFERROR(VLOOKUP(A1415,Setting!$E$39:$G$355,3,FALSE),""),""))</f>
        <v/>
      </c>
      <c r="M1415" s="46" t="str">
        <f t="shared" si="22"/>
        <v/>
      </c>
    </row>
    <row r="1416" spans="5:13" ht="24.95" customHeight="1" x14ac:dyDescent="0.3">
      <c r="E1416" s="20" t="str">
        <f>IF(A1416="","",COUNTIFS($A$2:A1416,A1416,$B$2:B1416,B1416)&amp; IF(B1416="National Park Fees", IFERROR(VLOOKUP(A1416,Setting!$E$39:$G$355,3,FALSE),""),""))</f>
        <v/>
      </c>
      <c r="M1416" s="46" t="str">
        <f t="shared" si="22"/>
        <v/>
      </c>
    </row>
    <row r="1417" spans="5:13" ht="24.95" customHeight="1" x14ac:dyDescent="0.3">
      <c r="E1417" s="20" t="str">
        <f>IF(A1417="","",COUNTIFS($A$2:A1417,A1417,$B$2:B1417,B1417)&amp; IF(B1417="National Park Fees", IFERROR(VLOOKUP(A1417,Setting!$E$39:$G$355,3,FALSE),""),""))</f>
        <v/>
      </c>
      <c r="M1417" s="46" t="str">
        <f t="shared" si="22"/>
        <v/>
      </c>
    </row>
    <row r="1418" spans="5:13" ht="24.95" customHeight="1" x14ac:dyDescent="0.3">
      <c r="E1418" s="20" t="str">
        <f>IF(A1418="","",COUNTIFS($A$2:A1418,A1418,$B$2:B1418,B1418)&amp; IF(B1418="National Park Fees", IFERROR(VLOOKUP(A1418,Setting!$E$39:$G$355,3,FALSE),""),""))</f>
        <v/>
      </c>
      <c r="M1418" s="46" t="str">
        <f t="shared" si="22"/>
        <v/>
      </c>
    </row>
    <row r="1419" spans="5:13" ht="24.95" customHeight="1" x14ac:dyDescent="0.3">
      <c r="E1419" s="20" t="str">
        <f>IF(A1419="","",COUNTIFS($A$2:A1419,A1419,$B$2:B1419,B1419)&amp; IF(B1419="National Park Fees", IFERROR(VLOOKUP(A1419,Setting!$E$39:$G$355,3,FALSE),""),""))</f>
        <v/>
      </c>
      <c r="M1419" s="46" t="str">
        <f t="shared" si="22"/>
        <v/>
      </c>
    </row>
    <row r="1420" spans="5:13" ht="24.95" customHeight="1" x14ac:dyDescent="0.3">
      <c r="E1420" s="20" t="str">
        <f>IF(A1420="","",COUNTIFS($A$2:A1420,A1420,$B$2:B1420,B1420)&amp; IF(B1420="National Park Fees", IFERROR(VLOOKUP(A1420,Setting!$E$39:$G$355,3,FALSE),""),""))</f>
        <v/>
      </c>
      <c r="M1420" s="46" t="str">
        <f t="shared" si="22"/>
        <v/>
      </c>
    </row>
    <row r="1421" spans="5:13" ht="24.95" customHeight="1" x14ac:dyDescent="0.3">
      <c r="E1421" s="20" t="str">
        <f>IF(A1421="","",COUNTIFS($A$2:A1421,A1421,$B$2:B1421,B1421)&amp; IF(B1421="National Park Fees", IFERROR(VLOOKUP(A1421,Setting!$E$39:$G$355,3,FALSE),""),""))</f>
        <v/>
      </c>
      <c r="M1421" s="46" t="str">
        <f t="shared" si="22"/>
        <v/>
      </c>
    </row>
    <row r="1422" spans="5:13" ht="24.95" customHeight="1" x14ac:dyDescent="0.3">
      <c r="E1422" s="20" t="str">
        <f>IF(A1422="","",COUNTIFS($A$2:A1422,A1422,$B$2:B1422,B1422)&amp; IF(B1422="National Park Fees", IFERROR(VLOOKUP(A1422,Setting!$E$39:$G$355,3,FALSE),""),""))</f>
        <v/>
      </c>
      <c r="M1422" s="46" t="str">
        <f t="shared" si="22"/>
        <v/>
      </c>
    </row>
    <row r="1423" spans="5:13" ht="24.95" customHeight="1" x14ac:dyDescent="0.3">
      <c r="E1423" s="20" t="str">
        <f>IF(A1423="","",COUNTIFS($A$2:A1423,A1423,$B$2:B1423,B1423)&amp; IF(B1423="National Park Fees", IFERROR(VLOOKUP(A1423,Setting!$E$39:$G$355,3,FALSE),""),""))</f>
        <v/>
      </c>
      <c r="M1423" s="46" t="str">
        <f t="shared" ref="M1423:M1486" si="23">IF(AND($F1423="",$G1423="",$A1423&lt;&gt;""),"Mistake","")</f>
        <v/>
      </c>
    </row>
    <row r="1424" spans="5:13" ht="24.95" customHeight="1" x14ac:dyDescent="0.3">
      <c r="E1424" s="20" t="str">
        <f>IF(A1424="","",COUNTIFS($A$2:A1424,A1424,$B$2:B1424,B1424)&amp; IF(B1424="National Park Fees", IFERROR(VLOOKUP(A1424,Setting!$E$39:$G$355,3,FALSE),""),""))</f>
        <v/>
      </c>
      <c r="M1424" s="46" t="str">
        <f t="shared" si="23"/>
        <v/>
      </c>
    </row>
    <row r="1425" spans="5:13" ht="24.95" customHeight="1" x14ac:dyDescent="0.3">
      <c r="E1425" s="20" t="str">
        <f>IF(A1425="","",COUNTIFS($A$2:A1425,A1425,$B$2:B1425,B1425)&amp; IF(B1425="National Park Fees", IFERROR(VLOOKUP(A1425,Setting!$E$39:$G$355,3,FALSE),""),""))</f>
        <v/>
      </c>
      <c r="M1425" s="46" t="str">
        <f t="shared" si="23"/>
        <v/>
      </c>
    </row>
    <row r="1426" spans="5:13" ht="24.95" customHeight="1" x14ac:dyDescent="0.3">
      <c r="E1426" s="20" t="str">
        <f>IF(A1426="","",COUNTIFS($A$2:A1426,A1426,$B$2:B1426,B1426)&amp; IF(B1426="National Park Fees", IFERROR(VLOOKUP(A1426,Setting!$E$39:$G$355,3,FALSE),""),""))</f>
        <v/>
      </c>
      <c r="M1426" s="46" t="str">
        <f t="shared" si="23"/>
        <v/>
      </c>
    </row>
    <row r="1427" spans="5:13" ht="24.95" customHeight="1" x14ac:dyDescent="0.3">
      <c r="E1427" s="20" t="str">
        <f>IF(A1427="","",COUNTIFS($A$2:A1427,A1427,$B$2:B1427,B1427)&amp; IF(B1427="National Park Fees", IFERROR(VLOOKUP(A1427,Setting!$E$39:$G$355,3,FALSE),""),""))</f>
        <v/>
      </c>
      <c r="M1427" s="46" t="str">
        <f t="shared" si="23"/>
        <v/>
      </c>
    </row>
    <row r="1428" spans="5:13" ht="24.95" customHeight="1" x14ac:dyDescent="0.3">
      <c r="E1428" s="20" t="str">
        <f>IF(A1428="","",COUNTIFS($A$2:A1428,A1428,$B$2:B1428,B1428)&amp; IF(B1428="National Park Fees", IFERROR(VLOOKUP(A1428,Setting!$E$39:$G$355,3,FALSE),""),""))</f>
        <v/>
      </c>
      <c r="M1428" s="46" t="str">
        <f t="shared" si="23"/>
        <v/>
      </c>
    </row>
    <row r="1429" spans="5:13" ht="24.95" customHeight="1" x14ac:dyDescent="0.3">
      <c r="E1429" s="20" t="str">
        <f>IF(A1429="","",COUNTIFS($A$2:A1429,A1429,$B$2:B1429,B1429)&amp; IF(B1429="National Park Fees", IFERROR(VLOOKUP(A1429,Setting!$E$39:$G$355,3,FALSE),""),""))</f>
        <v/>
      </c>
      <c r="M1429" s="46" t="str">
        <f t="shared" si="23"/>
        <v/>
      </c>
    </row>
    <row r="1430" spans="5:13" ht="24.95" customHeight="1" x14ac:dyDescent="0.3">
      <c r="E1430" s="20" t="str">
        <f>IF(A1430="","",COUNTIFS($A$2:A1430,A1430,$B$2:B1430,B1430)&amp; IF(B1430="National Park Fees", IFERROR(VLOOKUP(A1430,Setting!$E$39:$G$355,3,FALSE),""),""))</f>
        <v/>
      </c>
      <c r="M1430" s="46" t="str">
        <f t="shared" si="23"/>
        <v/>
      </c>
    </row>
    <row r="1431" spans="5:13" ht="24.95" customHeight="1" x14ac:dyDescent="0.3">
      <c r="E1431" s="20" t="str">
        <f>IF(A1431="","",COUNTIFS($A$2:A1431,A1431,$B$2:B1431,B1431)&amp; IF(B1431="National Park Fees", IFERROR(VLOOKUP(A1431,Setting!$E$39:$G$355,3,FALSE),""),""))</f>
        <v/>
      </c>
      <c r="M1431" s="46" t="str">
        <f t="shared" si="23"/>
        <v/>
      </c>
    </row>
    <row r="1432" spans="5:13" ht="24.95" customHeight="1" x14ac:dyDescent="0.3">
      <c r="E1432" s="20" t="str">
        <f>IF(A1432="","",COUNTIFS($A$2:A1432,A1432,$B$2:B1432,B1432)&amp; IF(B1432="National Park Fees", IFERROR(VLOOKUP(A1432,Setting!$E$39:$G$355,3,FALSE),""),""))</f>
        <v/>
      </c>
      <c r="M1432" s="46" t="str">
        <f t="shared" si="23"/>
        <v/>
      </c>
    </row>
    <row r="1433" spans="5:13" ht="24.95" customHeight="1" x14ac:dyDescent="0.3">
      <c r="E1433" s="20" t="str">
        <f>IF(A1433="","",COUNTIFS($A$2:A1433,A1433,$B$2:B1433,B1433)&amp; IF(B1433="National Park Fees", IFERROR(VLOOKUP(A1433,Setting!$E$39:$G$355,3,FALSE),""),""))</f>
        <v/>
      </c>
      <c r="M1433" s="46" t="str">
        <f t="shared" si="23"/>
        <v/>
      </c>
    </row>
    <row r="1434" spans="5:13" ht="24.95" customHeight="1" x14ac:dyDescent="0.3">
      <c r="E1434" s="20" t="str">
        <f>IF(A1434="","",COUNTIFS($A$2:A1434,A1434,$B$2:B1434,B1434)&amp; IF(B1434="National Park Fees", IFERROR(VLOOKUP(A1434,Setting!$E$39:$G$355,3,FALSE),""),""))</f>
        <v/>
      </c>
      <c r="M1434" s="46" t="str">
        <f t="shared" si="23"/>
        <v/>
      </c>
    </row>
    <row r="1435" spans="5:13" ht="24.95" customHeight="1" x14ac:dyDescent="0.3">
      <c r="E1435" s="20" t="str">
        <f>IF(A1435="","",COUNTIFS($A$2:A1435,A1435,$B$2:B1435,B1435)&amp; IF(B1435="National Park Fees", IFERROR(VLOOKUP(A1435,Setting!$E$39:$G$355,3,FALSE),""),""))</f>
        <v/>
      </c>
      <c r="M1435" s="46" t="str">
        <f t="shared" si="23"/>
        <v/>
      </c>
    </row>
    <row r="1436" spans="5:13" ht="24.95" customHeight="1" x14ac:dyDescent="0.3">
      <c r="E1436" s="20" t="str">
        <f>IF(A1436="","",COUNTIFS($A$2:A1436,A1436,$B$2:B1436,B1436)&amp; IF(B1436="National Park Fees", IFERROR(VLOOKUP(A1436,Setting!$E$39:$G$355,3,FALSE),""),""))</f>
        <v/>
      </c>
      <c r="M1436" s="46" t="str">
        <f t="shared" si="23"/>
        <v/>
      </c>
    </row>
    <row r="1437" spans="5:13" ht="24.95" customHeight="1" x14ac:dyDescent="0.3">
      <c r="E1437" s="20" t="str">
        <f>IF(A1437="","",COUNTIFS($A$2:A1437,A1437,$B$2:B1437,B1437)&amp; IF(B1437="National Park Fees", IFERROR(VLOOKUP(A1437,Setting!$E$39:$G$355,3,FALSE),""),""))</f>
        <v/>
      </c>
      <c r="M1437" s="46" t="str">
        <f t="shared" si="23"/>
        <v/>
      </c>
    </row>
    <row r="1438" spans="5:13" ht="24.95" customHeight="1" x14ac:dyDescent="0.3">
      <c r="E1438" s="20" t="str">
        <f>IF(A1438="","",COUNTIFS($A$2:A1438,A1438,$B$2:B1438,B1438)&amp; IF(B1438="National Park Fees", IFERROR(VLOOKUP(A1438,Setting!$E$39:$G$355,3,FALSE),""),""))</f>
        <v/>
      </c>
      <c r="M1438" s="46" t="str">
        <f t="shared" si="23"/>
        <v/>
      </c>
    </row>
    <row r="1439" spans="5:13" ht="24.95" customHeight="1" x14ac:dyDescent="0.3">
      <c r="E1439" s="20" t="str">
        <f>IF(A1439="","",COUNTIFS($A$2:A1439,A1439,$B$2:B1439,B1439)&amp; IF(B1439="National Park Fees", IFERROR(VLOOKUP(A1439,Setting!$E$39:$G$355,3,FALSE),""),""))</f>
        <v/>
      </c>
      <c r="M1439" s="46" t="str">
        <f t="shared" si="23"/>
        <v/>
      </c>
    </row>
    <row r="1440" spans="5:13" ht="24.95" customHeight="1" x14ac:dyDescent="0.3">
      <c r="E1440" s="20" t="str">
        <f>IF(A1440="","",COUNTIFS($A$2:A1440,A1440,$B$2:B1440,B1440)&amp; IF(B1440="National Park Fees", IFERROR(VLOOKUP(A1440,Setting!$E$39:$G$355,3,FALSE),""),""))</f>
        <v/>
      </c>
      <c r="M1440" s="46" t="str">
        <f t="shared" si="23"/>
        <v/>
      </c>
    </row>
    <row r="1441" spans="5:13" ht="24.95" customHeight="1" x14ac:dyDescent="0.3">
      <c r="E1441" s="20" t="str">
        <f>IF(A1441="","",COUNTIFS($A$2:A1441,A1441,$B$2:B1441,B1441)&amp; IF(B1441="National Park Fees", IFERROR(VLOOKUP(A1441,Setting!$E$39:$G$355,3,FALSE),""),""))</f>
        <v/>
      </c>
      <c r="M1441" s="46" t="str">
        <f t="shared" si="23"/>
        <v/>
      </c>
    </row>
    <row r="1442" spans="5:13" ht="24.95" customHeight="1" x14ac:dyDescent="0.3">
      <c r="E1442" s="20" t="str">
        <f>IF(A1442="","",COUNTIFS($A$2:A1442,A1442,$B$2:B1442,B1442)&amp; IF(B1442="National Park Fees", IFERROR(VLOOKUP(A1442,Setting!$E$39:$G$355,3,FALSE),""),""))</f>
        <v/>
      </c>
      <c r="M1442" s="46" t="str">
        <f t="shared" si="23"/>
        <v/>
      </c>
    </row>
    <row r="1443" spans="5:13" ht="24.95" customHeight="1" x14ac:dyDescent="0.3">
      <c r="E1443" s="20" t="str">
        <f>IF(A1443="","",COUNTIFS($A$2:A1443,A1443,$B$2:B1443,B1443)&amp; IF(B1443="National Park Fees", IFERROR(VLOOKUP(A1443,Setting!$E$39:$G$355,3,FALSE),""),""))</f>
        <v/>
      </c>
      <c r="M1443" s="46" t="str">
        <f t="shared" si="23"/>
        <v/>
      </c>
    </row>
    <row r="1444" spans="5:13" ht="24.95" customHeight="1" x14ac:dyDescent="0.3">
      <c r="E1444" s="20" t="str">
        <f>IF(A1444="","",COUNTIFS($A$2:A1444,A1444,$B$2:B1444,B1444)&amp; IF(B1444="National Park Fees", IFERROR(VLOOKUP(A1444,Setting!$E$39:$G$355,3,FALSE),""),""))</f>
        <v/>
      </c>
      <c r="M1444" s="46" t="str">
        <f t="shared" si="23"/>
        <v/>
      </c>
    </row>
    <row r="1445" spans="5:13" ht="24.95" customHeight="1" x14ac:dyDescent="0.3">
      <c r="E1445" s="20" t="str">
        <f>IF(A1445="","",COUNTIFS($A$2:A1445,A1445,$B$2:B1445,B1445)&amp; IF(B1445="National Park Fees", IFERROR(VLOOKUP(A1445,Setting!$E$39:$G$355,3,FALSE),""),""))</f>
        <v/>
      </c>
      <c r="M1445" s="46" t="str">
        <f t="shared" si="23"/>
        <v/>
      </c>
    </row>
    <row r="1446" spans="5:13" ht="24.95" customHeight="1" x14ac:dyDescent="0.3">
      <c r="E1446" s="20" t="str">
        <f>IF(A1446="","",COUNTIFS($A$2:A1446,A1446,$B$2:B1446,B1446)&amp; IF(B1446="National Park Fees", IFERROR(VLOOKUP(A1446,Setting!$E$39:$G$355,3,FALSE),""),""))</f>
        <v/>
      </c>
      <c r="M1446" s="46" t="str">
        <f t="shared" si="23"/>
        <v/>
      </c>
    </row>
    <row r="1447" spans="5:13" ht="24.95" customHeight="1" x14ac:dyDescent="0.3">
      <c r="E1447" s="20" t="str">
        <f>IF(A1447="","",COUNTIFS($A$2:A1447,A1447,$B$2:B1447,B1447)&amp; IF(B1447="National Park Fees", IFERROR(VLOOKUP(A1447,Setting!$E$39:$G$355,3,FALSE),""),""))</f>
        <v/>
      </c>
      <c r="M1447" s="46" t="str">
        <f t="shared" si="23"/>
        <v/>
      </c>
    </row>
    <row r="1448" spans="5:13" ht="24.95" customHeight="1" x14ac:dyDescent="0.3">
      <c r="E1448" s="20" t="str">
        <f>IF(A1448="","",COUNTIFS($A$2:A1448,A1448,$B$2:B1448,B1448)&amp; IF(B1448="National Park Fees", IFERROR(VLOOKUP(A1448,Setting!$E$39:$G$355,3,FALSE),""),""))</f>
        <v/>
      </c>
      <c r="M1448" s="46" t="str">
        <f t="shared" si="23"/>
        <v/>
      </c>
    </row>
    <row r="1449" spans="5:13" ht="24.95" customHeight="1" x14ac:dyDescent="0.3">
      <c r="E1449" s="20" t="str">
        <f>IF(A1449="","",COUNTIFS($A$2:A1449,A1449,$B$2:B1449,B1449)&amp; IF(B1449="National Park Fees", IFERROR(VLOOKUP(A1449,Setting!$E$39:$G$355,3,FALSE),""),""))</f>
        <v/>
      </c>
      <c r="M1449" s="46" t="str">
        <f t="shared" si="23"/>
        <v/>
      </c>
    </row>
    <row r="1450" spans="5:13" ht="24.95" customHeight="1" x14ac:dyDescent="0.3">
      <c r="E1450" s="20" t="str">
        <f>IF(A1450="","",COUNTIFS($A$2:A1450,A1450,$B$2:B1450,B1450)&amp; IF(B1450="National Park Fees", IFERROR(VLOOKUP(A1450,Setting!$E$39:$G$355,3,FALSE),""),""))</f>
        <v/>
      </c>
      <c r="M1450" s="46" t="str">
        <f t="shared" si="23"/>
        <v/>
      </c>
    </row>
    <row r="1451" spans="5:13" ht="24.95" customHeight="1" x14ac:dyDescent="0.3">
      <c r="E1451" s="20" t="str">
        <f>IF(A1451="","",COUNTIFS($A$2:A1451,A1451,$B$2:B1451,B1451)&amp; IF(B1451="National Park Fees", IFERROR(VLOOKUP(A1451,Setting!$E$39:$G$355,3,FALSE),""),""))</f>
        <v/>
      </c>
      <c r="M1451" s="46" t="str">
        <f t="shared" si="23"/>
        <v/>
      </c>
    </row>
    <row r="1452" spans="5:13" ht="24.95" customHeight="1" x14ac:dyDescent="0.3">
      <c r="E1452" s="20" t="str">
        <f>IF(A1452="","",COUNTIFS($A$2:A1452,A1452,$B$2:B1452,B1452)&amp; IF(B1452="National Park Fees", IFERROR(VLOOKUP(A1452,Setting!$E$39:$G$355,3,FALSE),""),""))</f>
        <v/>
      </c>
      <c r="M1452" s="46" t="str">
        <f t="shared" si="23"/>
        <v/>
      </c>
    </row>
    <row r="1453" spans="5:13" ht="24.95" customHeight="1" x14ac:dyDescent="0.3">
      <c r="E1453" s="20" t="str">
        <f>IF(A1453="","",COUNTIFS($A$2:A1453,A1453,$B$2:B1453,B1453)&amp; IF(B1453="National Park Fees", IFERROR(VLOOKUP(A1453,Setting!$E$39:$G$355,3,FALSE),""),""))</f>
        <v/>
      </c>
      <c r="M1453" s="46" t="str">
        <f t="shared" si="23"/>
        <v/>
      </c>
    </row>
    <row r="1454" spans="5:13" ht="24.95" customHeight="1" x14ac:dyDescent="0.3">
      <c r="E1454" s="20" t="str">
        <f>IF(A1454="","",COUNTIFS($A$2:A1454,A1454,$B$2:B1454,B1454)&amp; IF(B1454="National Park Fees", IFERROR(VLOOKUP(A1454,Setting!$E$39:$G$355,3,FALSE),""),""))</f>
        <v/>
      </c>
      <c r="M1454" s="46" t="str">
        <f t="shared" si="23"/>
        <v/>
      </c>
    </row>
    <row r="1455" spans="5:13" ht="24.95" customHeight="1" x14ac:dyDescent="0.3">
      <c r="E1455" s="20" t="str">
        <f>IF(A1455="","",COUNTIFS($A$2:A1455,A1455,$B$2:B1455,B1455)&amp; IF(B1455="National Park Fees", IFERROR(VLOOKUP(A1455,Setting!$E$39:$G$355,3,FALSE),""),""))</f>
        <v/>
      </c>
      <c r="M1455" s="46" t="str">
        <f t="shared" si="23"/>
        <v/>
      </c>
    </row>
    <row r="1456" spans="5:13" ht="24.95" customHeight="1" x14ac:dyDescent="0.3">
      <c r="E1456" s="20" t="str">
        <f>IF(A1456="","",COUNTIFS($A$2:A1456,A1456,$B$2:B1456,B1456)&amp; IF(B1456="National Park Fees", IFERROR(VLOOKUP(A1456,Setting!$E$39:$G$355,3,FALSE),""),""))</f>
        <v/>
      </c>
      <c r="M1456" s="46" t="str">
        <f t="shared" si="23"/>
        <v/>
      </c>
    </row>
    <row r="1457" spans="5:13" ht="24.95" customHeight="1" x14ac:dyDescent="0.3">
      <c r="E1457" s="20" t="str">
        <f>IF(A1457="","",COUNTIFS($A$2:A1457,A1457,$B$2:B1457,B1457)&amp; IF(B1457="National Park Fees", IFERROR(VLOOKUP(A1457,Setting!$E$39:$G$355,3,FALSE),""),""))</f>
        <v/>
      </c>
      <c r="M1457" s="46" t="str">
        <f t="shared" si="23"/>
        <v/>
      </c>
    </row>
    <row r="1458" spans="5:13" ht="24.95" customHeight="1" x14ac:dyDescent="0.3">
      <c r="E1458" s="20" t="str">
        <f>IF(A1458="","",COUNTIFS($A$2:A1458,A1458,$B$2:B1458,B1458)&amp; IF(B1458="National Park Fees", IFERROR(VLOOKUP(A1458,Setting!$E$39:$G$355,3,FALSE),""),""))</f>
        <v/>
      </c>
      <c r="M1458" s="46" t="str">
        <f t="shared" si="23"/>
        <v/>
      </c>
    </row>
    <row r="1459" spans="5:13" ht="24.95" customHeight="1" x14ac:dyDescent="0.3">
      <c r="E1459" s="20" t="str">
        <f>IF(A1459="","",COUNTIFS($A$2:A1459,A1459,$B$2:B1459,B1459)&amp; IF(B1459="National Park Fees", IFERROR(VLOOKUP(A1459,Setting!$E$39:$G$355,3,FALSE),""),""))</f>
        <v/>
      </c>
      <c r="M1459" s="46" t="str">
        <f t="shared" si="23"/>
        <v/>
      </c>
    </row>
    <row r="1460" spans="5:13" ht="24.95" customHeight="1" x14ac:dyDescent="0.3">
      <c r="E1460" s="20" t="str">
        <f>IF(A1460="","",COUNTIFS($A$2:A1460,A1460,$B$2:B1460,B1460)&amp; IF(B1460="National Park Fees", IFERROR(VLOOKUP(A1460,Setting!$E$39:$G$355,3,FALSE),""),""))</f>
        <v/>
      </c>
      <c r="M1460" s="46" t="str">
        <f t="shared" si="23"/>
        <v/>
      </c>
    </row>
    <row r="1461" spans="5:13" ht="24.95" customHeight="1" x14ac:dyDescent="0.3">
      <c r="E1461" s="20" t="str">
        <f>IF(A1461="","",COUNTIFS($A$2:A1461,A1461,$B$2:B1461,B1461)&amp; IF(B1461="National Park Fees", IFERROR(VLOOKUP(A1461,Setting!$E$39:$G$355,3,FALSE),""),""))</f>
        <v/>
      </c>
      <c r="M1461" s="46" t="str">
        <f t="shared" si="23"/>
        <v/>
      </c>
    </row>
    <row r="1462" spans="5:13" ht="24.95" customHeight="1" x14ac:dyDescent="0.3">
      <c r="E1462" s="20" t="str">
        <f>IF(A1462="","",COUNTIFS($A$2:A1462,A1462,$B$2:B1462,B1462)&amp; IF(B1462="National Park Fees", IFERROR(VLOOKUP(A1462,Setting!$E$39:$G$355,3,FALSE),""),""))</f>
        <v/>
      </c>
      <c r="M1462" s="46" t="str">
        <f t="shared" si="23"/>
        <v/>
      </c>
    </row>
    <row r="1463" spans="5:13" ht="24.95" customHeight="1" x14ac:dyDescent="0.3">
      <c r="E1463" s="20" t="str">
        <f>IF(A1463="","",COUNTIFS($A$2:A1463,A1463,$B$2:B1463,B1463)&amp; IF(B1463="National Park Fees", IFERROR(VLOOKUP(A1463,Setting!$E$39:$G$355,3,FALSE),""),""))</f>
        <v/>
      </c>
      <c r="M1463" s="46" t="str">
        <f t="shared" si="23"/>
        <v/>
      </c>
    </row>
    <row r="1464" spans="5:13" ht="24.95" customHeight="1" x14ac:dyDescent="0.3">
      <c r="E1464" s="20" t="str">
        <f>IF(A1464="","",COUNTIFS($A$2:A1464,A1464,$B$2:B1464,B1464)&amp; IF(B1464="National Park Fees", IFERROR(VLOOKUP(A1464,Setting!$E$39:$G$355,3,FALSE),""),""))</f>
        <v/>
      </c>
      <c r="M1464" s="46" t="str">
        <f t="shared" si="23"/>
        <v/>
      </c>
    </row>
    <row r="1465" spans="5:13" ht="24.95" customHeight="1" x14ac:dyDescent="0.3">
      <c r="E1465" s="20" t="str">
        <f>IF(A1465="","",COUNTIFS($A$2:A1465,A1465,$B$2:B1465,B1465)&amp; IF(B1465="National Park Fees", IFERROR(VLOOKUP(A1465,Setting!$E$39:$G$355,3,FALSE),""),""))</f>
        <v/>
      </c>
      <c r="M1465" s="46" t="str">
        <f t="shared" si="23"/>
        <v/>
      </c>
    </row>
    <row r="1466" spans="5:13" ht="24.95" customHeight="1" x14ac:dyDescent="0.3">
      <c r="E1466" s="20" t="str">
        <f>IF(A1466="","",COUNTIFS($A$2:A1466,A1466,$B$2:B1466,B1466)&amp; IF(B1466="National Park Fees", IFERROR(VLOOKUP(A1466,Setting!$E$39:$G$355,3,FALSE),""),""))</f>
        <v/>
      </c>
      <c r="M1466" s="46" t="str">
        <f t="shared" si="23"/>
        <v/>
      </c>
    </row>
    <row r="1467" spans="5:13" ht="24.95" customHeight="1" x14ac:dyDescent="0.3">
      <c r="E1467" s="20" t="str">
        <f>IF(A1467="","",COUNTIFS($A$2:A1467,A1467,$B$2:B1467,B1467)&amp; IF(B1467="National Park Fees", IFERROR(VLOOKUP(A1467,Setting!$E$39:$G$355,3,FALSE),""),""))</f>
        <v/>
      </c>
      <c r="M1467" s="46" t="str">
        <f t="shared" si="23"/>
        <v/>
      </c>
    </row>
    <row r="1468" spans="5:13" ht="24.95" customHeight="1" x14ac:dyDescent="0.3">
      <c r="E1468" s="20" t="str">
        <f>IF(A1468="","",COUNTIFS($A$2:A1468,A1468,$B$2:B1468,B1468)&amp; IF(B1468="National Park Fees", IFERROR(VLOOKUP(A1468,Setting!$E$39:$G$355,3,FALSE),""),""))</f>
        <v/>
      </c>
      <c r="M1468" s="46" t="str">
        <f t="shared" si="23"/>
        <v/>
      </c>
    </row>
    <row r="1469" spans="5:13" ht="24.95" customHeight="1" x14ac:dyDescent="0.3">
      <c r="E1469" s="20" t="str">
        <f>IF(A1469="","",COUNTIFS($A$2:A1469,A1469,$B$2:B1469,B1469)&amp; IF(B1469="National Park Fees", IFERROR(VLOOKUP(A1469,Setting!$E$39:$G$355,3,FALSE),""),""))</f>
        <v/>
      </c>
      <c r="M1469" s="46" t="str">
        <f t="shared" si="23"/>
        <v/>
      </c>
    </row>
    <row r="1470" spans="5:13" ht="24.95" customHeight="1" x14ac:dyDescent="0.3">
      <c r="E1470" s="20" t="str">
        <f>IF(A1470="","",COUNTIFS($A$2:A1470,A1470,$B$2:B1470,B1470)&amp; IF(B1470="National Park Fees", IFERROR(VLOOKUP(A1470,Setting!$E$39:$G$355,3,FALSE),""),""))</f>
        <v/>
      </c>
      <c r="M1470" s="46" t="str">
        <f t="shared" si="23"/>
        <v/>
      </c>
    </row>
    <row r="1471" spans="5:13" ht="24.95" customHeight="1" x14ac:dyDescent="0.3">
      <c r="E1471" s="20" t="str">
        <f>IF(A1471="","",COUNTIFS($A$2:A1471,A1471,$B$2:B1471,B1471)&amp; IF(B1471="National Park Fees", IFERROR(VLOOKUP(A1471,Setting!$E$39:$G$355,3,FALSE),""),""))</f>
        <v/>
      </c>
      <c r="M1471" s="46" t="str">
        <f t="shared" si="23"/>
        <v/>
      </c>
    </row>
    <row r="1472" spans="5:13" ht="24.95" customHeight="1" x14ac:dyDescent="0.3">
      <c r="E1472" s="20" t="str">
        <f>IF(A1472="","",COUNTIFS($A$2:A1472,A1472,$B$2:B1472,B1472)&amp; IF(B1472="National Park Fees", IFERROR(VLOOKUP(A1472,Setting!$E$39:$G$355,3,FALSE),""),""))</f>
        <v/>
      </c>
      <c r="M1472" s="46" t="str">
        <f t="shared" si="23"/>
        <v/>
      </c>
    </row>
    <row r="1473" spans="5:13" ht="24.95" customHeight="1" x14ac:dyDescent="0.3">
      <c r="E1473" s="20" t="str">
        <f>IF(A1473="","",COUNTIFS($A$2:A1473,A1473,$B$2:B1473,B1473)&amp; IF(B1473="National Park Fees", IFERROR(VLOOKUP(A1473,Setting!$E$39:$G$355,3,FALSE),""),""))</f>
        <v/>
      </c>
      <c r="M1473" s="46" t="str">
        <f t="shared" si="23"/>
        <v/>
      </c>
    </row>
    <row r="1474" spans="5:13" ht="24.95" customHeight="1" x14ac:dyDescent="0.3">
      <c r="E1474" s="20" t="str">
        <f>IF(A1474="","",COUNTIFS($A$2:A1474,A1474,$B$2:B1474,B1474)&amp; IF(B1474="National Park Fees", IFERROR(VLOOKUP(A1474,Setting!$E$39:$G$355,3,FALSE),""),""))</f>
        <v/>
      </c>
      <c r="M1474" s="46" t="str">
        <f t="shared" si="23"/>
        <v/>
      </c>
    </row>
    <row r="1475" spans="5:13" ht="24.95" customHeight="1" x14ac:dyDescent="0.3">
      <c r="E1475" s="20" t="str">
        <f>IF(A1475="","",COUNTIFS($A$2:A1475,A1475,$B$2:B1475,B1475)&amp; IF(B1475="National Park Fees", IFERROR(VLOOKUP(A1475,Setting!$E$39:$G$355,3,FALSE),""),""))</f>
        <v/>
      </c>
      <c r="M1475" s="46" t="str">
        <f t="shared" si="23"/>
        <v/>
      </c>
    </row>
    <row r="1476" spans="5:13" ht="24.95" customHeight="1" x14ac:dyDescent="0.3">
      <c r="E1476" s="20" t="str">
        <f>IF(A1476="","",COUNTIFS($A$2:A1476,A1476,$B$2:B1476,B1476)&amp; IF(B1476="National Park Fees", IFERROR(VLOOKUP(A1476,Setting!$E$39:$G$355,3,FALSE),""),""))</f>
        <v/>
      </c>
      <c r="M1476" s="46" t="str">
        <f t="shared" si="23"/>
        <v/>
      </c>
    </row>
    <row r="1477" spans="5:13" ht="24.95" customHeight="1" x14ac:dyDescent="0.3">
      <c r="E1477" s="20" t="str">
        <f>IF(A1477="","",COUNTIFS($A$2:A1477,A1477,$B$2:B1477,B1477)&amp; IF(B1477="National Park Fees", IFERROR(VLOOKUP(A1477,Setting!$E$39:$G$355,3,FALSE),""),""))</f>
        <v/>
      </c>
      <c r="M1477" s="46" t="str">
        <f t="shared" si="23"/>
        <v/>
      </c>
    </row>
    <row r="1478" spans="5:13" ht="24.95" customHeight="1" x14ac:dyDescent="0.3">
      <c r="E1478" s="20" t="str">
        <f>IF(A1478="","",COUNTIFS($A$2:A1478,A1478,$B$2:B1478,B1478)&amp; IF(B1478="National Park Fees", IFERROR(VLOOKUP(A1478,Setting!$E$39:$G$355,3,FALSE),""),""))</f>
        <v/>
      </c>
      <c r="M1478" s="46" t="str">
        <f t="shared" si="23"/>
        <v/>
      </c>
    </row>
    <row r="1479" spans="5:13" ht="24.95" customHeight="1" x14ac:dyDescent="0.3">
      <c r="E1479" s="20" t="str">
        <f>IF(A1479="","",COUNTIFS($A$2:A1479,A1479,$B$2:B1479,B1479)&amp; IF(B1479="National Park Fees", IFERROR(VLOOKUP(A1479,Setting!$E$39:$G$355,3,FALSE),""),""))</f>
        <v/>
      </c>
      <c r="M1479" s="46" t="str">
        <f t="shared" si="23"/>
        <v/>
      </c>
    </row>
    <row r="1480" spans="5:13" ht="24.95" customHeight="1" x14ac:dyDescent="0.3">
      <c r="E1480" s="20" t="str">
        <f>IF(A1480="","",COUNTIFS($A$2:A1480,A1480,$B$2:B1480,B1480)&amp; IF(B1480="National Park Fees", IFERROR(VLOOKUP(A1480,Setting!$E$39:$G$355,3,FALSE),""),""))</f>
        <v/>
      </c>
      <c r="M1480" s="46" t="str">
        <f t="shared" si="23"/>
        <v/>
      </c>
    </row>
    <row r="1481" spans="5:13" ht="24.95" customHeight="1" x14ac:dyDescent="0.3">
      <c r="E1481" s="20" t="str">
        <f>IF(A1481="","",COUNTIFS($A$2:A1481,A1481,$B$2:B1481,B1481)&amp; IF(B1481="National Park Fees", IFERROR(VLOOKUP(A1481,Setting!$E$39:$G$355,3,FALSE),""),""))</f>
        <v/>
      </c>
      <c r="M1481" s="46" t="str">
        <f t="shared" si="23"/>
        <v/>
      </c>
    </row>
    <row r="1482" spans="5:13" ht="24.95" customHeight="1" x14ac:dyDescent="0.3">
      <c r="E1482" s="20" t="str">
        <f>IF(A1482="","",COUNTIFS($A$2:A1482,A1482,$B$2:B1482,B1482)&amp; IF(B1482="National Park Fees", IFERROR(VLOOKUP(A1482,Setting!$E$39:$G$355,3,FALSE),""),""))</f>
        <v/>
      </c>
      <c r="M1482" s="46" t="str">
        <f t="shared" si="23"/>
        <v/>
      </c>
    </row>
    <row r="1483" spans="5:13" ht="24.95" customHeight="1" x14ac:dyDescent="0.3">
      <c r="E1483" s="20" t="str">
        <f>IF(A1483="","",COUNTIFS($A$2:A1483,A1483,$B$2:B1483,B1483)&amp; IF(B1483="National Park Fees", IFERROR(VLOOKUP(A1483,Setting!$E$39:$G$355,3,FALSE),""),""))</f>
        <v/>
      </c>
      <c r="M1483" s="46" t="str">
        <f t="shared" si="23"/>
        <v/>
      </c>
    </row>
    <row r="1484" spans="5:13" ht="24.95" customHeight="1" x14ac:dyDescent="0.3">
      <c r="E1484" s="20" t="str">
        <f>IF(A1484="","",COUNTIFS($A$2:A1484,A1484,$B$2:B1484,B1484)&amp; IF(B1484="National Park Fees", IFERROR(VLOOKUP(A1484,Setting!$E$39:$G$355,3,FALSE),""),""))</f>
        <v/>
      </c>
      <c r="M1484" s="46" t="str">
        <f t="shared" si="23"/>
        <v/>
      </c>
    </row>
    <row r="1485" spans="5:13" ht="24.95" customHeight="1" x14ac:dyDescent="0.3">
      <c r="E1485" s="20" t="str">
        <f>IF(A1485="","",COUNTIFS($A$2:A1485,A1485,$B$2:B1485,B1485)&amp; IF(B1485="National Park Fees", IFERROR(VLOOKUP(A1485,Setting!$E$39:$G$355,3,FALSE),""),""))</f>
        <v/>
      </c>
      <c r="M1485" s="46" t="str">
        <f t="shared" si="23"/>
        <v/>
      </c>
    </row>
    <row r="1486" spans="5:13" ht="24.95" customHeight="1" x14ac:dyDescent="0.3">
      <c r="E1486" s="20" t="str">
        <f>IF(A1486="","",COUNTIFS($A$2:A1486,A1486,$B$2:B1486,B1486)&amp; IF(B1486="National Park Fees", IFERROR(VLOOKUP(A1486,Setting!$E$39:$G$355,3,FALSE),""),""))</f>
        <v/>
      </c>
      <c r="M1486" s="46" t="str">
        <f t="shared" si="23"/>
        <v/>
      </c>
    </row>
    <row r="1487" spans="5:13" ht="24.95" customHeight="1" x14ac:dyDescent="0.3">
      <c r="E1487" s="20" t="str">
        <f>IF(A1487="","",COUNTIFS($A$2:A1487,A1487,$B$2:B1487,B1487)&amp; IF(B1487="National Park Fees", IFERROR(VLOOKUP(A1487,Setting!$E$39:$G$355,3,FALSE),""),""))</f>
        <v/>
      </c>
      <c r="M1487" s="46" t="str">
        <f t="shared" ref="M1487:M1550" si="24">IF(AND($F1487="",$G1487="",$A1487&lt;&gt;""),"Mistake","")</f>
        <v/>
      </c>
    </row>
    <row r="1488" spans="5:13" ht="24.95" customHeight="1" x14ac:dyDescent="0.3">
      <c r="E1488" s="20" t="str">
        <f>IF(A1488="","",COUNTIFS($A$2:A1488,A1488,$B$2:B1488,B1488)&amp; IF(B1488="National Park Fees", IFERROR(VLOOKUP(A1488,Setting!$E$39:$G$355,3,FALSE),""),""))</f>
        <v/>
      </c>
      <c r="M1488" s="46" t="str">
        <f t="shared" si="24"/>
        <v/>
      </c>
    </row>
    <row r="1489" spans="5:13" ht="24.95" customHeight="1" x14ac:dyDescent="0.3">
      <c r="E1489" s="20" t="str">
        <f>IF(A1489="","",COUNTIFS($A$2:A1489,A1489,$B$2:B1489,B1489)&amp; IF(B1489="National Park Fees", IFERROR(VLOOKUP(A1489,Setting!$E$39:$G$355,3,FALSE),""),""))</f>
        <v/>
      </c>
      <c r="M1489" s="46" t="str">
        <f t="shared" si="24"/>
        <v/>
      </c>
    </row>
    <row r="1490" spans="5:13" ht="24.95" customHeight="1" x14ac:dyDescent="0.3">
      <c r="E1490" s="20" t="str">
        <f>IF(A1490="","",COUNTIFS($A$2:A1490,A1490,$B$2:B1490,B1490)&amp; IF(B1490="National Park Fees", IFERROR(VLOOKUP(A1490,Setting!$E$39:$G$355,3,FALSE),""),""))</f>
        <v/>
      </c>
      <c r="M1490" s="46" t="str">
        <f t="shared" si="24"/>
        <v/>
      </c>
    </row>
    <row r="1491" spans="5:13" ht="24.95" customHeight="1" x14ac:dyDescent="0.3">
      <c r="E1491" s="20" t="str">
        <f>IF(A1491="","",COUNTIFS($A$2:A1491,A1491,$B$2:B1491,B1491)&amp; IF(B1491="National Park Fees", IFERROR(VLOOKUP(A1491,Setting!$E$39:$G$355,3,FALSE),""),""))</f>
        <v/>
      </c>
      <c r="M1491" s="46" t="str">
        <f t="shared" si="24"/>
        <v/>
      </c>
    </row>
    <row r="1492" spans="5:13" ht="24.95" customHeight="1" x14ac:dyDescent="0.3">
      <c r="E1492" s="20" t="str">
        <f>IF(A1492="","",COUNTIFS($A$2:A1492,A1492,$B$2:B1492,B1492)&amp; IF(B1492="National Park Fees", IFERROR(VLOOKUP(A1492,Setting!$E$39:$G$355,3,FALSE),""),""))</f>
        <v/>
      </c>
      <c r="M1492" s="46" t="str">
        <f t="shared" si="24"/>
        <v/>
      </c>
    </row>
    <row r="1493" spans="5:13" ht="24.95" customHeight="1" x14ac:dyDescent="0.3">
      <c r="E1493" s="20" t="str">
        <f>IF(A1493="","",COUNTIFS($A$2:A1493,A1493,$B$2:B1493,B1493)&amp; IF(B1493="National Park Fees", IFERROR(VLOOKUP(A1493,Setting!$E$39:$G$355,3,FALSE),""),""))</f>
        <v/>
      </c>
      <c r="M1493" s="46" t="str">
        <f t="shared" si="24"/>
        <v/>
      </c>
    </row>
    <row r="1494" spans="5:13" ht="24.95" customHeight="1" x14ac:dyDescent="0.3">
      <c r="E1494" s="20" t="str">
        <f>IF(A1494="","",COUNTIFS($A$2:A1494,A1494,$B$2:B1494,B1494)&amp; IF(B1494="National Park Fees", IFERROR(VLOOKUP(A1494,Setting!$E$39:$G$355,3,FALSE),""),""))</f>
        <v/>
      </c>
      <c r="M1494" s="46" t="str">
        <f t="shared" si="24"/>
        <v/>
      </c>
    </row>
    <row r="1495" spans="5:13" ht="24.95" customHeight="1" x14ac:dyDescent="0.3">
      <c r="E1495" s="20" t="str">
        <f>IF(A1495="","",COUNTIFS($A$2:A1495,A1495,$B$2:B1495,B1495)&amp; IF(B1495="National Park Fees", IFERROR(VLOOKUP(A1495,Setting!$E$39:$G$355,3,FALSE),""),""))</f>
        <v/>
      </c>
      <c r="M1495" s="46" t="str">
        <f t="shared" si="24"/>
        <v/>
      </c>
    </row>
    <row r="1496" spans="5:13" ht="24.95" customHeight="1" x14ac:dyDescent="0.3">
      <c r="E1496" s="20" t="str">
        <f>IF(A1496="","",COUNTIFS($A$2:A1496,A1496,$B$2:B1496,B1496)&amp; IF(B1496="National Park Fees", IFERROR(VLOOKUP(A1496,Setting!$E$39:$G$355,3,FALSE),""),""))</f>
        <v/>
      </c>
      <c r="M1496" s="46" t="str">
        <f t="shared" si="24"/>
        <v/>
      </c>
    </row>
    <row r="1497" spans="5:13" ht="24.95" customHeight="1" x14ac:dyDescent="0.3">
      <c r="E1497" s="20" t="str">
        <f>IF(A1497="","",COUNTIFS($A$2:A1497,A1497,$B$2:B1497,B1497)&amp; IF(B1497="National Park Fees", IFERROR(VLOOKUP(A1497,Setting!$E$39:$G$355,3,FALSE),""),""))</f>
        <v/>
      </c>
      <c r="M1497" s="46" t="str">
        <f t="shared" si="24"/>
        <v/>
      </c>
    </row>
    <row r="1498" spans="5:13" ht="24.95" customHeight="1" x14ac:dyDescent="0.3">
      <c r="E1498" s="20" t="str">
        <f>IF(A1498="","",COUNTIFS($A$2:A1498,A1498,$B$2:B1498,B1498)&amp; IF(B1498="National Park Fees", IFERROR(VLOOKUP(A1498,Setting!$E$39:$G$355,3,FALSE),""),""))</f>
        <v/>
      </c>
      <c r="M1498" s="46" t="str">
        <f t="shared" si="24"/>
        <v/>
      </c>
    </row>
    <row r="1499" spans="5:13" ht="24.95" customHeight="1" x14ac:dyDescent="0.3">
      <c r="E1499" s="20" t="str">
        <f>IF(A1499="","",COUNTIFS($A$2:A1499,A1499,$B$2:B1499,B1499)&amp; IF(B1499="National Park Fees", IFERROR(VLOOKUP(A1499,Setting!$E$39:$G$355,3,FALSE),""),""))</f>
        <v/>
      </c>
      <c r="M1499" s="46" t="str">
        <f t="shared" si="24"/>
        <v/>
      </c>
    </row>
    <row r="1500" spans="5:13" ht="24.95" customHeight="1" x14ac:dyDescent="0.3">
      <c r="E1500" s="20" t="str">
        <f>IF(A1500="","",COUNTIFS($A$2:A1500,A1500,$B$2:B1500,B1500)&amp; IF(B1500="National Park Fees", IFERROR(VLOOKUP(A1500,Setting!$E$39:$G$355,3,FALSE),""),""))</f>
        <v/>
      </c>
      <c r="M1500" s="46" t="str">
        <f t="shared" si="24"/>
        <v/>
      </c>
    </row>
    <row r="1501" spans="5:13" ht="24.95" customHeight="1" x14ac:dyDescent="0.3">
      <c r="E1501" s="20" t="str">
        <f>IF(A1501="","",COUNTIFS($A$2:A1501,A1501,$B$2:B1501,B1501)&amp; IF(B1501="National Park Fees", IFERROR(VLOOKUP(A1501,Setting!$E$39:$G$355,3,FALSE),""),""))</f>
        <v/>
      </c>
      <c r="M1501" s="46" t="str">
        <f t="shared" si="24"/>
        <v/>
      </c>
    </row>
    <row r="1502" spans="5:13" ht="24.95" customHeight="1" x14ac:dyDescent="0.3">
      <c r="E1502" s="20" t="str">
        <f>IF(A1502="","",COUNTIFS($A$2:A1502,A1502,$B$2:B1502,B1502)&amp; IF(B1502="National Park Fees", IFERROR(VLOOKUP(A1502,Setting!$E$39:$G$355,3,FALSE),""),""))</f>
        <v/>
      </c>
      <c r="M1502" s="46" t="str">
        <f t="shared" si="24"/>
        <v/>
      </c>
    </row>
    <row r="1503" spans="5:13" ht="24.95" customHeight="1" x14ac:dyDescent="0.3">
      <c r="E1503" s="20" t="str">
        <f>IF(A1503="","",COUNTIFS($A$2:A1503,A1503,$B$2:B1503,B1503)&amp; IF(B1503="National Park Fees", IFERROR(VLOOKUP(A1503,Setting!$E$39:$G$355,3,FALSE),""),""))</f>
        <v/>
      </c>
      <c r="M1503" s="46" t="str">
        <f t="shared" si="24"/>
        <v/>
      </c>
    </row>
    <row r="1504" spans="5:13" ht="24.95" customHeight="1" x14ac:dyDescent="0.3">
      <c r="E1504" s="20" t="str">
        <f>IF(A1504="","",COUNTIFS($A$2:A1504,A1504,$B$2:B1504,B1504)&amp; IF(B1504="National Park Fees", IFERROR(VLOOKUP(A1504,Setting!$E$39:$G$355,3,FALSE),""),""))</f>
        <v/>
      </c>
      <c r="M1504" s="46" t="str">
        <f t="shared" si="24"/>
        <v/>
      </c>
    </row>
    <row r="1505" spans="5:13" ht="24.95" customHeight="1" x14ac:dyDescent="0.3">
      <c r="E1505" s="20" t="str">
        <f>IF(A1505="","",COUNTIFS($A$2:A1505,A1505,$B$2:B1505,B1505)&amp; IF(B1505="National Park Fees", IFERROR(VLOOKUP(A1505,Setting!$E$39:$G$355,3,FALSE),""),""))</f>
        <v/>
      </c>
      <c r="M1505" s="46" t="str">
        <f t="shared" si="24"/>
        <v/>
      </c>
    </row>
    <row r="1506" spans="5:13" ht="24.95" customHeight="1" x14ac:dyDescent="0.3">
      <c r="E1506" s="20" t="str">
        <f>IF(A1506="","",COUNTIFS($A$2:A1506,A1506,$B$2:B1506,B1506)&amp; IF(B1506="National Park Fees", IFERROR(VLOOKUP(A1506,Setting!$E$39:$G$355,3,FALSE),""),""))</f>
        <v/>
      </c>
      <c r="M1506" s="46" t="str">
        <f t="shared" si="24"/>
        <v/>
      </c>
    </row>
    <row r="1507" spans="5:13" ht="24.95" customHeight="1" x14ac:dyDescent="0.3">
      <c r="E1507" s="20" t="str">
        <f>IF(A1507="","",COUNTIFS($A$2:A1507,A1507,$B$2:B1507,B1507)&amp; IF(B1507="National Park Fees", IFERROR(VLOOKUP(A1507,Setting!$E$39:$G$355,3,FALSE),""),""))</f>
        <v/>
      </c>
      <c r="M1507" s="46" t="str">
        <f t="shared" si="24"/>
        <v/>
      </c>
    </row>
    <row r="1508" spans="5:13" ht="24.95" customHeight="1" x14ac:dyDescent="0.3">
      <c r="E1508" s="20" t="str">
        <f>IF(A1508="","",COUNTIFS($A$2:A1508,A1508,$B$2:B1508,B1508)&amp; IF(B1508="National Park Fees", IFERROR(VLOOKUP(A1508,Setting!$E$39:$G$355,3,FALSE),""),""))</f>
        <v/>
      </c>
      <c r="M1508" s="46" t="str">
        <f t="shared" si="24"/>
        <v/>
      </c>
    </row>
    <row r="1509" spans="5:13" ht="24.95" customHeight="1" x14ac:dyDescent="0.3">
      <c r="E1509" s="20" t="str">
        <f>IF(A1509="","",COUNTIFS($A$2:A1509,A1509,$B$2:B1509,B1509)&amp; IF(B1509="National Park Fees", IFERROR(VLOOKUP(A1509,Setting!$E$39:$G$355,3,FALSE),""),""))</f>
        <v/>
      </c>
      <c r="M1509" s="46" t="str">
        <f t="shared" si="24"/>
        <v/>
      </c>
    </row>
    <row r="1510" spans="5:13" ht="24.95" customHeight="1" x14ac:dyDescent="0.3">
      <c r="E1510" s="20" t="str">
        <f>IF(A1510="","",COUNTIFS($A$2:A1510,A1510,$B$2:B1510,B1510)&amp; IF(B1510="National Park Fees", IFERROR(VLOOKUP(A1510,Setting!$E$39:$G$355,3,FALSE),""),""))</f>
        <v/>
      </c>
      <c r="M1510" s="46" t="str">
        <f t="shared" si="24"/>
        <v/>
      </c>
    </row>
    <row r="1511" spans="5:13" ht="24.95" customHeight="1" x14ac:dyDescent="0.3">
      <c r="E1511" s="20" t="str">
        <f>IF(A1511="","",COUNTIFS($A$2:A1511,A1511,$B$2:B1511,B1511)&amp; IF(B1511="National Park Fees", IFERROR(VLOOKUP(A1511,Setting!$E$39:$G$355,3,FALSE),""),""))</f>
        <v/>
      </c>
      <c r="M1511" s="46" t="str">
        <f t="shared" si="24"/>
        <v/>
      </c>
    </row>
    <row r="1512" spans="5:13" ht="24.95" customHeight="1" x14ac:dyDescent="0.3">
      <c r="E1512" s="20" t="str">
        <f>IF(A1512="","",COUNTIFS($A$2:A1512,A1512,$B$2:B1512,B1512)&amp; IF(B1512="National Park Fees", IFERROR(VLOOKUP(A1512,Setting!$E$39:$G$355,3,FALSE),""),""))</f>
        <v/>
      </c>
      <c r="M1512" s="46" t="str">
        <f t="shared" si="24"/>
        <v/>
      </c>
    </row>
    <row r="1513" spans="5:13" ht="24.95" customHeight="1" x14ac:dyDescent="0.3">
      <c r="E1513" s="20" t="str">
        <f>IF(A1513="","",COUNTIFS($A$2:A1513,A1513,$B$2:B1513,B1513)&amp; IF(B1513="National Park Fees", IFERROR(VLOOKUP(A1513,Setting!$E$39:$G$355,3,FALSE),""),""))</f>
        <v/>
      </c>
      <c r="M1513" s="46" t="str">
        <f t="shared" si="24"/>
        <v/>
      </c>
    </row>
    <row r="1514" spans="5:13" ht="24.95" customHeight="1" x14ac:dyDescent="0.3">
      <c r="E1514" s="20" t="str">
        <f>IF(A1514="","",COUNTIFS($A$2:A1514,A1514,$B$2:B1514,B1514)&amp; IF(B1514="National Park Fees", IFERROR(VLOOKUP(A1514,Setting!$E$39:$G$355,3,FALSE),""),""))</f>
        <v/>
      </c>
      <c r="M1514" s="46" t="str">
        <f t="shared" si="24"/>
        <v/>
      </c>
    </row>
    <row r="1515" spans="5:13" ht="24.95" customHeight="1" x14ac:dyDescent="0.3">
      <c r="E1515" s="20" t="str">
        <f>IF(A1515="","",COUNTIFS($A$2:A1515,A1515,$B$2:B1515,B1515)&amp; IF(B1515="National Park Fees", IFERROR(VLOOKUP(A1515,Setting!$E$39:$G$355,3,FALSE),""),""))</f>
        <v/>
      </c>
      <c r="M1515" s="46" t="str">
        <f t="shared" si="24"/>
        <v/>
      </c>
    </row>
    <row r="1516" spans="5:13" ht="24.95" customHeight="1" x14ac:dyDescent="0.3">
      <c r="E1516" s="20" t="str">
        <f>IF(A1516="","",COUNTIFS($A$2:A1516,A1516,$B$2:B1516,B1516)&amp; IF(B1516="National Park Fees", IFERROR(VLOOKUP(A1516,Setting!$E$39:$G$355,3,FALSE),""),""))</f>
        <v/>
      </c>
      <c r="M1516" s="46" t="str">
        <f t="shared" si="24"/>
        <v/>
      </c>
    </row>
    <row r="1517" spans="5:13" ht="24.95" customHeight="1" x14ac:dyDescent="0.3">
      <c r="E1517" s="20" t="str">
        <f>IF(A1517="","",COUNTIFS($A$2:A1517,A1517,$B$2:B1517,B1517)&amp; IF(B1517="National Park Fees", IFERROR(VLOOKUP(A1517,Setting!$E$39:$G$355,3,FALSE),""),""))</f>
        <v/>
      </c>
      <c r="M1517" s="46" t="str">
        <f t="shared" si="24"/>
        <v/>
      </c>
    </row>
    <row r="1518" spans="5:13" ht="24.95" customHeight="1" x14ac:dyDescent="0.3">
      <c r="E1518" s="20" t="str">
        <f>IF(A1518="","",COUNTIFS($A$2:A1518,A1518,$B$2:B1518,B1518)&amp; IF(B1518="National Park Fees", IFERROR(VLOOKUP(A1518,Setting!$E$39:$G$355,3,FALSE),""),""))</f>
        <v/>
      </c>
      <c r="M1518" s="46" t="str">
        <f t="shared" si="24"/>
        <v/>
      </c>
    </row>
    <row r="1519" spans="5:13" ht="24.95" customHeight="1" x14ac:dyDescent="0.3">
      <c r="E1519" s="20" t="str">
        <f>IF(A1519="","",COUNTIFS($A$2:A1519,A1519,$B$2:B1519,B1519)&amp; IF(B1519="National Park Fees", IFERROR(VLOOKUP(A1519,Setting!$E$39:$G$355,3,FALSE),""),""))</f>
        <v/>
      </c>
      <c r="M1519" s="46" t="str">
        <f t="shared" si="24"/>
        <v/>
      </c>
    </row>
    <row r="1520" spans="5:13" ht="24.95" customHeight="1" x14ac:dyDescent="0.3">
      <c r="E1520" s="20" t="str">
        <f>IF(A1520="","",COUNTIFS($A$2:A1520,A1520,$B$2:B1520,B1520)&amp; IF(B1520="National Park Fees", IFERROR(VLOOKUP(A1520,Setting!$E$39:$G$355,3,FALSE),""),""))</f>
        <v/>
      </c>
      <c r="M1520" s="46" t="str">
        <f t="shared" si="24"/>
        <v/>
      </c>
    </row>
    <row r="1521" spans="5:13" ht="24.95" customHeight="1" x14ac:dyDescent="0.3">
      <c r="E1521" s="20" t="str">
        <f>IF(A1521="","",COUNTIFS($A$2:A1521,A1521,$B$2:B1521,B1521)&amp; IF(B1521="National Park Fees", IFERROR(VLOOKUP(A1521,Setting!$E$39:$G$355,3,FALSE),""),""))</f>
        <v/>
      </c>
      <c r="M1521" s="46" t="str">
        <f t="shared" si="24"/>
        <v/>
      </c>
    </row>
    <row r="1522" spans="5:13" ht="24.95" customHeight="1" x14ac:dyDescent="0.3">
      <c r="E1522" s="20" t="str">
        <f>IF(A1522="","",COUNTIFS($A$2:A1522,A1522,$B$2:B1522,B1522)&amp; IF(B1522="National Park Fees", IFERROR(VLOOKUP(A1522,Setting!$E$39:$G$355,3,FALSE),""),""))</f>
        <v/>
      </c>
      <c r="M1522" s="46" t="str">
        <f t="shared" si="24"/>
        <v/>
      </c>
    </row>
    <row r="1523" spans="5:13" ht="24.95" customHeight="1" x14ac:dyDescent="0.3">
      <c r="E1523" s="20" t="str">
        <f>IF(A1523="","",COUNTIFS($A$2:A1523,A1523,$B$2:B1523,B1523)&amp; IF(B1523="National Park Fees", IFERROR(VLOOKUP(A1523,Setting!$E$39:$G$355,3,FALSE),""),""))</f>
        <v/>
      </c>
      <c r="M1523" s="46" t="str">
        <f t="shared" si="24"/>
        <v/>
      </c>
    </row>
    <row r="1524" spans="5:13" ht="24.95" customHeight="1" x14ac:dyDescent="0.3">
      <c r="E1524" s="20" t="str">
        <f>IF(A1524="","",COUNTIFS($A$2:A1524,A1524,$B$2:B1524,B1524)&amp; IF(B1524="National Park Fees", IFERROR(VLOOKUP(A1524,Setting!$E$39:$G$355,3,FALSE),""),""))</f>
        <v/>
      </c>
      <c r="M1524" s="46" t="str">
        <f t="shared" si="24"/>
        <v/>
      </c>
    </row>
    <row r="1525" spans="5:13" ht="24.95" customHeight="1" x14ac:dyDescent="0.3">
      <c r="E1525" s="20" t="str">
        <f>IF(A1525="","",COUNTIFS($A$2:A1525,A1525,$B$2:B1525,B1525)&amp; IF(B1525="National Park Fees", IFERROR(VLOOKUP(A1525,Setting!$E$39:$G$355,3,FALSE),""),""))</f>
        <v/>
      </c>
      <c r="M1525" s="46" t="str">
        <f t="shared" si="24"/>
        <v/>
      </c>
    </row>
    <row r="1526" spans="5:13" ht="24.95" customHeight="1" x14ac:dyDescent="0.3">
      <c r="E1526" s="20" t="str">
        <f>IF(A1526="","",COUNTIFS($A$2:A1526,A1526,$B$2:B1526,B1526)&amp; IF(B1526="National Park Fees", IFERROR(VLOOKUP(A1526,Setting!$E$39:$G$355,3,FALSE),""),""))</f>
        <v/>
      </c>
      <c r="M1526" s="46" t="str">
        <f t="shared" si="24"/>
        <v/>
      </c>
    </row>
    <row r="1527" spans="5:13" ht="24.95" customHeight="1" x14ac:dyDescent="0.3">
      <c r="E1527" s="20" t="str">
        <f>IF(A1527="","",COUNTIFS($A$2:A1527,A1527,$B$2:B1527,B1527)&amp; IF(B1527="National Park Fees", IFERROR(VLOOKUP(A1527,Setting!$E$39:$G$355,3,FALSE),""),""))</f>
        <v/>
      </c>
      <c r="M1527" s="46" t="str">
        <f t="shared" si="24"/>
        <v/>
      </c>
    </row>
    <row r="1528" spans="5:13" ht="24.95" customHeight="1" x14ac:dyDescent="0.3">
      <c r="E1528" s="20" t="str">
        <f>IF(A1528="","",COUNTIFS($A$2:A1528,A1528,$B$2:B1528,B1528)&amp; IF(B1528="National Park Fees", IFERROR(VLOOKUP(A1528,Setting!$E$39:$G$355,3,FALSE),""),""))</f>
        <v/>
      </c>
      <c r="M1528" s="46" t="str">
        <f t="shared" si="24"/>
        <v/>
      </c>
    </row>
    <row r="1529" spans="5:13" ht="24.95" customHeight="1" x14ac:dyDescent="0.3">
      <c r="E1529" s="20" t="str">
        <f>IF(A1529="","",COUNTIFS($A$2:A1529,A1529,$B$2:B1529,B1529)&amp; IF(B1529="National Park Fees", IFERROR(VLOOKUP(A1529,Setting!$E$39:$G$355,3,FALSE),""),""))</f>
        <v/>
      </c>
      <c r="M1529" s="46" t="str">
        <f t="shared" si="24"/>
        <v/>
      </c>
    </row>
    <row r="1530" spans="5:13" ht="24.95" customHeight="1" x14ac:dyDescent="0.3">
      <c r="E1530" s="20" t="str">
        <f>IF(A1530="","",COUNTIFS($A$2:A1530,A1530,$B$2:B1530,B1530)&amp; IF(B1530="National Park Fees", IFERROR(VLOOKUP(A1530,Setting!$E$39:$G$355,3,FALSE),""),""))</f>
        <v/>
      </c>
      <c r="M1530" s="46" t="str">
        <f t="shared" si="24"/>
        <v/>
      </c>
    </row>
    <row r="1531" spans="5:13" ht="24.95" customHeight="1" x14ac:dyDescent="0.3">
      <c r="E1531" s="20" t="str">
        <f>IF(A1531="","",COUNTIFS($A$2:A1531,A1531,$B$2:B1531,B1531)&amp; IF(B1531="National Park Fees", IFERROR(VLOOKUP(A1531,Setting!$E$39:$G$355,3,FALSE),""),""))</f>
        <v/>
      </c>
      <c r="M1531" s="46" t="str">
        <f t="shared" si="24"/>
        <v/>
      </c>
    </row>
    <row r="1532" spans="5:13" ht="24.95" customHeight="1" x14ac:dyDescent="0.3">
      <c r="E1532" s="20" t="str">
        <f>IF(A1532="","",COUNTIFS($A$2:A1532,A1532,$B$2:B1532,B1532)&amp; IF(B1532="National Park Fees", IFERROR(VLOOKUP(A1532,Setting!$E$39:$G$355,3,FALSE),""),""))</f>
        <v/>
      </c>
      <c r="M1532" s="46" t="str">
        <f t="shared" si="24"/>
        <v/>
      </c>
    </row>
    <row r="1533" spans="5:13" ht="24.95" customHeight="1" x14ac:dyDescent="0.3">
      <c r="E1533" s="20" t="str">
        <f>IF(A1533="","",COUNTIFS($A$2:A1533,A1533,$B$2:B1533,B1533)&amp; IF(B1533="National Park Fees", IFERROR(VLOOKUP(A1533,Setting!$E$39:$G$355,3,FALSE),""),""))</f>
        <v/>
      </c>
      <c r="M1533" s="46" t="str">
        <f t="shared" si="24"/>
        <v/>
      </c>
    </row>
    <row r="1534" spans="5:13" ht="24.95" customHeight="1" x14ac:dyDescent="0.3">
      <c r="E1534" s="20" t="str">
        <f>IF(A1534="","",COUNTIFS($A$2:A1534,A1534,$B$2:B1534,B1534)&amp; IF(B1534="National Park Fees", IFERROR(VLOOKUP(A1534,Setting!$E$39:$G$355,3,FALSE),""),""))</f>
        <v/>
      </c>
      <c r="M1534" s="46" t="str">
        <f t="shared" si="24"/>
        <v/>
      </c>
    </row>
    <row r="1535" spans="5:13" ht="24.95" customHeight="1" x14ac:dyDescent="0.3">
      <c r="E1535" s="20" t="str">
        <f>IF(A1535="","",COUNTIFS($A$2:A1535,A1535,$B$2:B1535,B1535)&amp; IF(B1535="National Park Fees", IFERROR(VLOOKUP(A1535,Setting!$E$39:$G$355,3,FALSE),""),""))</f>
        <v/>
      </c>
      <c r="M1535" s="46" t="str">
        <f t="shared" si="24"/>
        <v/>
      </c>
    </row>
    <row r="1536" spans="5:13" ht="24.95" customHeight="1" x14ac:dyDescent="0.3">
      <c r="E1536" s="20" t="str">
        <f>IF(A1536="","",COUNTIFS($A$2:A1536,A1536,$B$2:B1536,B1536)&amp; IF(B1536="National Park Fees", IFERROR(VLOOKUP(A1536,Setting!$E$39:$G$355,3,FALSE),""),""))</f>
        <v/>
      </c>
      <c r="M1536" s="46" t="str">
        <f t="shared" si="24"/>
        <v/>
      </c>
    </row>
    <row r="1537" spans="5:13" ht="24.95" customHeight="1" x14ac:dyDescent="0.3">
      <c r="E1537" s="20" t="str">
        <f>IF(A1537="","",COUNTIFS($A$2:A1537,A1537,$B$2:B1537,B1537)&amp; IF(B1537="National Park Fees", IFERROR(VLOOKUP(A1537,Setting!$E$39:$G$355,3,FALSE),""),""))</f>
        <v/>
      </c>
      <c r="M1537" s="46" t="str">
        <f t="shared" si="24"/>
        <v/>
      </c>
    </row>
    <row r="1538" spans="5:13" ht="24.95" customHeight="1" x14ac:dyDescent="0.3">
      <c r="E1538" s="20" t="str">
        <f>IF(A1538="","",COUNTIFS($A$2:A1538,A1538,$B$2:B1538,B1538)&amp; IF(B1538="National Park Fees", IFERROR(VLOOKUP(A1538,Setting!$E$39:$G$355,3,FALSE),""),""))</f>
        <v/>
      </c>
      <c r="M1538" s="46" t="str">
        <f t="shared" si="24"/>
        <v/>
      </c>
    </row>
    <row r="1539" spans="5:13" ht="24.95" customHeight="1" x14ac:dyDescent="0.3">
      <c r="E1539" s="20" t="str">
        <f>IF(A1539="","",COUNTIFS($A$2:A1539,A1539,$B$2:B1539,B1539)&amp; IF(B1539="National Park Fees", IFERROR(VLOOKUP(A1539,Setting!$E$39:$G$355,3,FALSE),""),""))</f>
        <v/>
      </c>
      <c r="M1539" s="46" t="str">
        <f t="shared" si="24"/>
        <v/>
      </c>
    </row>
    <row r="1540" spans="5:13" ht="24.95" customHeight="1" x14ac:dyDescent="0.3">
      <c r="E1540" s="20" t="str">
        <f>IF(A1540="","",COUNTIFS($A$2:A1540,A1540,$B$2:B1540,B1540)&amp; IF(B1540="National Park Fees", IFERROR(VLOOKUP(A1540,Setting!$E$39:$G$355,3,FALSE),""),""))</f>
        <v/>
      </c>
      <c r="M1540" s="46" t="str">
        <f t="shared" si="24"/>
        <v/>
      </c>
    </row>
    <row r="1541" spans="5:13" ht="24.95" customHeight="1" x14ac:dyDescent="0.3">
      <c r="E1541" s="20" t="str">
        <f>IF(A1541="","",COUNTIFS($A$2:A1541,A1541,$B$2:B1541,B1541)&amp; IF(B1541="National Park Fees", IFERROR(VLOOKUP(A1541,Setting!$E$39:$G$355,3,FALSE),""),""))</f>
        <v/>
      </c>
      <c r="M1541" s="46" t="str">
        <f t="shared" si="24"/>
        <v/>
      </c>
    </row>
    <row r="1542" spans="5:13" ht="24.95" customHeight="1" x14ac:dyDescent="0.3">
      <c r="E1542" s="20" t="str">
        <f>IF(A1542="","",COUNTIFS($A$2:A1542,A1542,$B$2:B1542,B1542)&amp; IF(B1542="National Park Fees", IFERROR(VLOOKUP(A1542,Setting!$E$39:$G$355,3,FALSE),""),""))</f>
        <v/>
      </c>
      <c r="M1542" s="46" t="str">
        <f t="shared" si="24"/>
        <v/>
      </c>
    </row>
    <row r="1543" spans="5:13" ht="24.95" customHeight="1" x14ac:dyDescent="0.3">
      <c r="E1543" s="20" t="str">
        <f>IF(A1543="","",COUNTIFS($A$2:A1543,A1543,$B$2:B1543,B1543)&amp; IF(B1543="National Park Fees", IFERROR(VLOOKUP(A1543,Setting!$E$39:$G$355,3,FALSE),""),""))</f>
        <v/>
      </c>
      <c r="M1543" s="46" t="str">
        <f t="shared" si="24"/>
        <v/>
      </c>
    </row>
    <row r="1544" spans="5:13" ht="24.95" customHeight="1" x14ac:dyDescent="0.3">
      <c r="E1544" s="20" t="str">
        <f>IF(A1544="","",COUNTIFS($A$2:A1544,A1544,$B$2:B1544,B1544)&amp; IF(B1544="National Park Fees", IFERROR(VLOOKUP(A1544,Setting!$E$39:$G$355,3,FALSE),""),""))</f>
        <v/>
      </c>
      <c r="M1544" s="46" t="str">
        <f t="shared" si="24"/>
        <v/>
      </c>
    </row>
    <row r="1545" spans="5:13" ht="24.95" customHeight="1" x14ac:dyDescent="0.3">
      <c r="E1545" s="20" t="str">
        <f>IF(A1545="","",COUNTIFS($A$2:A1545,A1545,$B$2:B1545,B1545)&amp; IF(B1545="National Park Fees", IFERROR(VLOOKUP(A1545,Setting!$E$39:$G$355,3,FALSE),""),""))</f>
        <v/>
      </c>
      <c r="M1545" s="46" t="str">
        <f t="shared" si="24"/>
        <v/>
      </c>
    </row>
    <row r="1546" spans="5:13" ht="24.95" customHeight="1" x14ac:dyDescent="0.3">
      <c r="E1546" s="20" t="str">
        <f>IF(A1546="","",COUNTIFS($A$2:A1546,A1546,$B$2:B1546,B1546)&amp; IF(B1546="National Park Fees", IFERROR(VLOOKUP(A1546,Setting!$E$39:$G$355,3,FALSE),""),""))</f>
        <v/>
      </c>
      <c r="M1546" s="46" t="str">
        <f t="shared" si="24"/>
        <v/>
      </c>
    </row>
    <row r="1547" spans="5:13" ht="24.95" customHeight="1" x14ac:dyDescent="0.3">
      <c r="E1547" s="20" t="str">
        <f>IF(A1547="","",COUNTIFS($A$2:A1547,A1547,$B$2:B1547,B1547)&amp; IF(B1547="National Park Fees", IFERROR(VLOOKUP(A1547,Setting!$E$39:$G$355,3,FALSE),""),""))</f>
        <v/>
      </c>
      <c r="M1547" s="46" t="str">
        <f t="shared" si="24"/>
        <v/>
      </c>
    </row>
    <row r="1548" spans="5:13" ht="24.95" customHeight="1" x14ac:dyDescent="0.3">
      <c r="E1548" s="20" t="str">
        <f>IF(A1548="","",COUNTIFS($A$2:A1548,A1548,$B$2:B1548,B1548)&amp; IF(B1548="National Park Fees", IFERROR(VLOOKUP(A1548,Setting!$E$39:$G$355,3,FALSE),""),""))</f>
        <v/>
      </c>
      <c r="M1548" s="46" t="str">
        <f t="shared" si="24"/>
        <v/>
      </c>
    </row>
    <row r="1549" spans="5:13" ht="24.95" customHeight="1" x14ac:dyDescent="0.3">
      <c r="E1549" s="20" t="str">
        <f>IF(A1549="","",COUNTIFS($A$2:A1549,A1549,$B$2:B1549,B1549)&amp; IF(B1549="National Park Fees", IFERROR(VLOOKUP(A1549,Setting!$E$39:$G$355,3,FALSE),""),""))</f>
        <v/>
      </c>
      <c r="M1549" s="46" t="str">
        <f t="shared" si="24"/>
        <v/>
      </c>
    </row>
    <row r="1550" spans="5:13" ht="24.95" customHeight="1" x14ac:dyDescent="0.3">
      <c r="E1550" s="20" t="str">
        <f>IF(A1550="","",COUNTIFS($A$2:A1550,A1550,$B$2:B1550,B1550)&amp; IF(B1550="National Park Fees", IFERROR(VLOOKUP(A1550,Setting!$E$39:$G$355,3,FALSE),""),""))</f>
        <v/>
      </c>
      <c r="M1550" s="46" t="str">
        <f t="shared" si="24"/>
        <v/>
      </c>
    </row>
    <row r="1551" spans="5:13" ht="24.95" customHeight="1" x14ac:dyDescent="0.3">
      <c r="E1551" s="20" t="str">
        <f>IF(A1551="","",COUNTIFS($A$2:A1551,A1551,$B$2:B1551,B1551)&amp; IF(B1551="National Park Fees", IFERROR(VLOOKUP(A1551,Setting!$E$39:$G$355,3,FALSE),""),""))</f>
        <v/>
      </c>
      <c r="M1551" s="46" t="str">
        <f t="shared" ref="M1551:M1614" si="25">IF(AND($F1551="",$G1551="",$A1551&lt;&gt;""),"Mistake","")</f>
        <v/>
      </c>
    </row>
    <row r="1552" spans="5:13" ht="24.95" customHeight="1" x14ac:dyDescent="0.3">
      <c r="E1552" s="20" t="str">
        <f>IF(A1552="","",COUNTIFS($A$2:A1552,A1552,$B$2:B1552,B1552)&amp; IF(B1552="National Park Fees", IFERROR(VLOOKUP(A1552,Setting!$E$39:$G$355,3,FALSE),""),""))</f>
        <v/>
      </c>
      <c r="M1552" s="46" t="str">
        <f t="shared" si="25"/>
        <v/>
      </c>
    </row>
    <row r="1553" spans="5:13" ht="24.95" customHeight="1" x14ac:dyDescent="0.3">
      <c r="E1553" s="20" t="str">
        <f>IF(A1553="","",COUNTIFS($A$2:A1553,A1553,$B$2:B1553,B1553)&amp; IF(B1553="National Park Fees", IFERROR(VLOOKUP(A1553,Setting!$E$39:$G$355,3,FALSE),""),""))</f>
        <v/>
      </c>
      <c r="M1553" s="46" t="str">
        <f t="shared" si="25"/>
        <v/>
      </c>
    </row>
    <row r="1554" spans="5:13" ht="24.95" customHeight="1" x14ac:dyDescent="0.3">
      <c r="E1554" s="20" t="str">
        <f>IF(A1554="","",COUNTIFS($A$2:A1554,A1554,$B$2:B1554,B1554)&amp; IF(B1554="National Park Fees", IFERROR(VLOOKUP(A1554,Setting!$E$39:$G$355,3,FALSE),""),""))</f>
        <v/>
      </c>
      <c r="M1554" s="46" t="str">
        <f t="shared" si="25"/>
        <v/>
      </c>
    </row>
    <row r="1555" spans="5:13" ht="24.95" customHeight="1" x14ac:dyDescent="0.3">
      <c r="E1555" s="20" t="str">
        <f>IF(A1555="","",COUNTIFS($A$2:A1555,A1555,$B$2:B1555,B1555)&amp; IF(B1555="National Park Fees", IFERROR(VLOOKUP(A1555,Setting!$E$39:$G$355,3,FALSE),""),""))</f>
        <v/>
      </c>
      <c r="M1555" s="46" t="str">
        <f t="shared" si="25"/>
        <v/>
      </c>
    </row>
    <row r="1556" spans="5:13" ht="24.95" customHeight="1" x14ac:dyDescent="0.3">
      <c r="E1556" s="20" t="str">
        <f>IF(A1556="","",COUNTIFS($A$2:A1556,A1556,$B$2:B1556,B1556)&amp; IF(B1556="National Park Fees", IFERROR(VLOOKUP(A1556,Setting!$E$39:$G$355,3,FALSE),""),""))</f>
        <v/>
      </c>
      <c r="M1556" s="46" t="str">
        <f t="shared" si="25"/>
        <v/>
      </c>
    </row>
    <row r="1557" spans="5:13" ht="24.95" customHeight="1" x14ac:dyDescent="0.3">
      <c r="E1557" s="20" t="str">
        <f>IF(A1557="","",COUNTIFS($A$2:A1557,A1557,$B$2:B1557,B1557)&amp; IF(B1557="National Park Fees", IFERROR(VLOOKUP(A1557,Setting!$E$39:$G$355,3,FALSE),""),""))</f>
        <v/>
      </c>
      <c r="M1557" s="46" t="str">
        <f t="shared" si="25"/>
        <v/>
      </c>
    </row>
    <row r="1558" spans="5:13" ht="24.95" customHeight="1" x14ac:dyDescent="0.3">
      <c r="E1558" s="20" t="str">
        <f>IF(A1558="","",COUNTIFS($A$2:A1558,A1558,$B$2:B1558,B1558)&amp; IF(B1558="National Park Fees", IFERROR(VLOOKUP(A1558,Setting!$E$39:$G$355,3,FALSE),""),""))</f>
        <v/>
      </c>
      <c r="M1558" s="46" t="str">
        <f t="shared" si="25"/>
        <v/>
      </c>
    </row>
    <row r="1559" spans="5:13" ht="24.95" customHeight="1" x14ac:dyDescent="0.3">
      <c r="E1559" s="20" t="str">
        <f>IF(A1559="","",COUNTIFS($A$2:A1559,A1559,$B$2:B1559,B1559)&amp; IF(B1559="National Park Fees", IFERROR(VLOOKUP(A1559,Setting!$E$39:$G$355,3,FALSE),""),""))</f>
        <v/>
      </c>
      <c r="M1559" s="46" t="str">
        <f t="shared" si="25"/>
        <v/>
      </c>
    </row>
    <row r="1560" spans="5:13" ht="24.95" customHeight="1" x14ac:dyDescent="0.3">
      <c r="E1560" s="20" t="str">
        <f>IF(A1560="","",COUNTIFS($A$2:A1560,A1560,$B$2:B1560,B1560)&amp; IF(B1560="National Park Fees", IFERROR(VLOOKUP(A1560,Setting!$E$39:$G$355,3,FALSE),""),""))</f>
        <v/>
      </c>
      <c r="M1560" s="46" t="str">
        <f t="shared" si="25"/>
        <v/>
      </c>
    </row>
    <row r="1561" spans="5:13" ht="24.95" customHeight="1" x14ac:dyDescent="0.3">
      <c r="E1561" s="20" t="str">
        <f>IF(A1561="","",COUNTIFS($A$2:A1561,A1561,$B$2:B1561,B1561)&amp; IF(B1561="National Park Fees", IFERROR(VLOOKUP(A1561,Setting!$E$39:$G$355,3,FALSE),""),""))</f>
        <v/>
      </c>
      <c r="M1561" s="46" t="str">
        <f t="shared" si="25"/>
        <v/>
      </c>
    </row>
    <row r="1562" spans="5:13" ht="24.95" customHeight="1" x14ac:dyDescent="0.3">
      <c r="E1562" s="20" t="str">
        <f>IF(A1562="","",COUNTIFS($A$2:A1562,A1562,$B$2:B1562,B1562)&amp; IF(B1562="National Park Fees", IFERROR(VLOOKUP(A1562,Setting!$E$39:$G$355,3,FALSE),""),""))</f>
        <v/>
      </c>
      <c r="M1562" s="46" t="str">
        <f t="shared" si="25"/>
        <v/>
      </c>
    </row>
    <row r="1563" spans="5:13" ht="24.95" customHeight="1" x14ac:dyDescent="0.3">
      <c r="E1563" s="20" t="str">
        <f>IF(A1563="","",COUNTIFS($A$2:A1563,A1563,$B$2:B1563,B1563)&amp; IF(B1563="National Park Fees", IFERROR(VLOOKUP(A1563,Setting!$E$39:$G$355,3,FALSE),""),""))</f>
        <v/>
      </c>
      <c r="M1563" s="46" t="str">
        <f t="shared" si="25"/>
        <v/>
      </c>
    </row>
    <row r="1564" spans="5:13" ht="24.95" customHeight="1" x14ac:dyDescent="0.3">
      <c r="E1564" s="20" t="str">
        <f>IF(A1564="","",COUNTIFS($A$2:A1564,A1564,$B$2:B1564,B1564)&amp; IF(B1564="National Park Fees", IFERROR(VLOOKUP(A1564,Setting!$E$39:$G$355,3,FALSE),""),""))</f>
        <v/>
      </c>
      <c r="M1564" s="46" t="str">
        <f t="shared" si="25"/>
        <v/>
      </c>
    </row>
    <row r="1565" spans="5:13" ht="24.95" customHeight="1" x14ac:dyDescent="0.3">
      <c r="E1565" s="20" t="str">
        <f>IF(A1565="","",COUNTIFS($A$2:A1565,A1565,$B$2:B1565,B1565)&amp; IF(B1565="National Park Fees", IFERROR(VLOOKUP(A1565,Setting!$E$39:$G$355,3,FALSE),""),""))</f>
        <v/>
      </c>
      <c r="M1565" s="46" t="str">
        <f t="shared" si="25"/>
        <v/>
      </c>
    </row>
    <row r="1566" spans="5:13" ht="24.95" customHeight="1" x14ac:dyDescent="0.3">
      <c r="E1566" s="20" t="str">
        <f>IF(A1566="","",COUNTIFS($A$2:A1566,A1566,$B$2:B1566,B1566)&amp; IF(B1566="National Park Fees", IFERROR(VLOOKUP(A1566,Setting!$E$39:$G$355,3,FALSE),""),""))</f>
        <v/>
      </c>
      <c r="M1566" s="46" t="str">
        <f t="shared" si="25"/>
        <v/>
      </c>
    </row>
    <row r="1567" spans="5:13" ht="24.95" customHeight="1" x14ac:dyDescent="0.3">
      <c r="E1567" s="20" t="str">
        <f>IF(A1567="","",COUNTIFS($A$2:A1567,A1567,$B$2:B1567,B1567)&amp; IF(B1567="National Park Fees", IFERROR(VLOOKUP(A1567,Setting!$E$39:$G$355,3,FALSE),""),""))</f>
        <v/>
      </c>
      <c r="M1567" s="46" t="str">
        <f t="shared" si="25"/>
        <v/>
      </c>
    </row>
    <row r="1568" spans="5:13" ht="24.95" customHeight="1" x14ac:dyDescent="0.3">
      <c r="E1568" s="20" t="str">
        <f>IF(A1568="","",COUNTIFS($A$2:A1568,A1568,$B$2:B1568,B1568)&amp; IF(B1568="National Park Fees", IFERROR(VLOOKUP(A1568,Setting!$E$39:$G$355,3,FALSE),""),""))</f>
        <v/>
      </c>
      <c r="M1568" s="46" t="str">
        <f t="shared" si="25"/>
        <v/>
      </c>
    </row>
    <row r="1569" spans="5:13" ht="24.95" customHeight="1" x14ac:dyDescent="0.3">
      <c r="E1569" s="20" t="str">
        <f>IF(A1569="","",COUNTIFS($A$2:A1569,A1569,$B$2:B1569,B1569)&amp; IF(B1569="National Park Fees", IFERROR(VLOOKUP(A1569,Setting!$E$39:$G$355,3,FALSE),""),""))</f>
        <v/>
      </c>
      <c r="M1569" s="46" t="str">
        <f t="shared" si="25"/>
        <v/>
      </c>
    </row>
    <row r="1570" spans="5:13" ht="24.95" customHeight="1" x14ac:dyDescent="0.3">
      <c r="E1570" s="20" t="str">
        <f>IF(A1570="","",COUNTIFS($A$2:A1570,A1570,$B$2:B1570,B1570)&amp; IF(B1570="National Park Fees", IFERROR(VLOOKUP(A1570,Setting!$E$39:$G$355,3,FALSE),""),""))</f>
        <v/>
      </c>
      <c r="M1570" s="46" t="str">
        <f t="shared" si="25"/>
        <v/>
      </c>
    </row>
    <row r="1571" spans="5:13" ht="24.95" customHeight="1" x14ac:dyDescent="0.3">
      <c r="E1571" s="20" t="str">
        <f>IF(A1571="","",COUNTIFS($A$2:A1571,A1571,$B$2:B1571,B1571)&amp; IF(B1571="National Park Fees", IFERROR(VLOOKUP(A1571,Setting!$E$39:$G$355,3,FALSE),""),""))</f>
        <v/>
      </c>
      <c r="M1571" s="46" t="str">
        <f t="shared" si="25"/>
        <v/>
      </c>
    </row>
    <row r="1572" spans="5:13" ht="24.95" customHeight="1" x14ac:dyDescent="0.3">
      <c r="E1572" s="20" t="str">
        <f>IF(A1572="","",COUNTIFS($A$2:A1572,A1572,$B$2:B1572,B1572)&amp; IF(B1572="National Park Fees", IFERROR(VLOOKUP(A1572,Setting!$E$39:$G$355,3,FALSE),""),""))</f>
        <v/>
      </c>
      <c r="M1572" s="46" t="str">
        <f t="shared" si="25"/>
        <v/>
      </c>
    </row>
    <row r="1573" spans="5:13" ht="24.95" customHeight="1" x14ac:dyDescent="0.3">
      <c r="E1573" s="20" t="str">
        <f>IF(A1573="","",COUNTIFS($A$2:A1573,A1573,$B$2:B1573,B1573)&amp; IF(B1573="National Park Fees", IFERROR(VLOOKUP(A1573,Setting!$E$39:$G$355,3,FALSE),""),""))</f>
        <v/>
      </c>
      <c r="M1573" s="46" t="str">
        <f t="shared" si="25"/>
        <v/>
      </c>
    </row>
    <row r="1574" spans="5:13" ht="24.95" customHeight="1" x14ac:dyDescent="0.3">
      <c r="E1574" s="20" t="str">
        <f>IF(A1574="","",COUNTIFS($A$2:A1574,A1574,$B$2:B1574,B1574)&amp; IF(B1574="National Park Fees", IFERROR(VLOOKUP(A1574,Setting!$E$39:$G$355,3,FALSE),""),""))</f>
        <v/>
      </c>
      <c r="M1574" s="46" t="str">
        <f t="shared" si="25"/>
        <v/>
      </c>
    </row>
    <row r="1575" spans="5:13" ht="24.95" customHeight="1" x14ac:dyDescent="0.3">
      <c r="E1575" s="20" t="str">
        <f>IF(A1575="","",COUNTIFS($A$2:A1575,A1575,$B$2:B1575,B1575)&amp; IF(B1575="National Park Fees", IFERROR(VLOOKUP(A1575,Setting!$E$39:$G$355,3,FALSE),""),""))</f>
        <v/>
      </c>
      <c r="M1575" s="46" t="str">
        <f t="shared" si="25"/>
        <v/>
      </c>
    </row>
    <row r="1576" spans="5:13" ht="24.95" customHeight="1" x14ac:dyDescent="0.3">
      <c r="E1576" s="20" t="str">
        <f>IF(A1576="","",COUNTIFS($A$2:A1576,A1576,$B$2:B1576,B1576)&amp; IF(B1576="National Park Fees", IFERROR(VLOOKUP(A1576,Setting!$E$39:$G$355,3,FALSE),""),""))</f>
        <v/>
      </c>
      <c r="M1576" s="46" t="str">
        <f t="shared" si="25"/>
        <v/>
      </c>
    </row>
    <row r="1577" spans="5:13" ht="24.95" customHeight="1" x14ac:dyDescent="0.3">
      <c r="E1577" s="20" t="str">
        <f>IF(A1577="","",COUNTIFS($A$2:A1577,A1577,$B$2:B1577,B1577)&amp; IF(B1577="National Park Fees", IFERROR(VLOOKUP(A1577,Setting!$E$39:$G$355,3,FALSE),""),""))</f>
        <v/>
      </c>
      <c r="M1577" s="46" t="str">
        <f t="shared" si="25"/>
        <v/>
      </c>
    </row>
    <row r="1578" spans="5:13" ht="24.95" customHeight="1" x14ac:dyDescent="0.3">
      <c r="E1578" s="20" t="str">
        <f>IF(A1578="","",COUNTIFS($A$2:A1578,A1578,$B$2:B1578,B1578)&amp; IF(B1578="National Park Fees", IFERROR(VLOOKUP(A1578,Setting!$E$39:$G$355,3,FALSE),""),""))</f>
        <v/>
      </c>
      <c r="M1578" s="46" t="str">
        <f t="shared" si="25"/>
        <v/>
      </c>
    </row>
    <row r="1579" spans="5:13" ht="24.95" customHeight="1" x14ac:dyDescent="0.3">
      <c r="E1579" s="20" t="str">
        <f>IF(A1579="","",COUNTIFS($A$2:A1579,A1579,$B$2:B1579,B1579)&amp; IF(B1579="National Park Fees", IFERROR(VLOOKUP(A1579,Setting!$E$39:$G$355,3,FALSE),""),""))</f>
        <v/>
      </c>
      <c r="M1579" s="46" t="str">
        <f t="shared" si="25"/>
        <v/>
      </c>
    </row>
    <row r="1580" spans="5:13" ht="24.95" customHeight="1" x14ac:dyDescent="0.3">
      <c r="E1580" s="20" t="str">
        <f>IF(A1580="","",COUNTIFS($A$2:A1580,A1580,$B$2:B1580,B1580)&amp; IF(B1580="National Park Fees", IFERROR(VLOOKUP(A1580,Setting!$E$39:$G$355,3,FALSE),""),""))</f>
        <v/>
      </c>
      <c r="M1580" s="46" t="str">
        <f t="shared" si="25"/>
        <v/>
      </c>
    </row>
    <row r="1581" spans="5:13" ht="24.95" customHeight="1" x14ac:dyDescent="0.3">
      <c r="E1581" s="20" t="str">
        <f>IF(A1581="","",COUNTIFS($A$2:A1581,A1581,$B$2:B1581,B1581)&amp; IF(B1581="National Park Fees", IFERROR(VLOOKUP(A1581,Setting!$E$39:$G$355,3,FALSE),""),""))</f>
        <v/>
      </c>
      <c r="M1581" s="46" t="str">
        <f t="shared" si="25"/>
        <v/>
      </c>
    </row>
    <row r="1582" spans="5:13" ht="24.95" customHeight="1" x14ac:dyDescent="0.3">
      <c r="E1582" s="20" t="str">
        <f>IF(A1582="","",COUNTIFS($A$2:A1582,A1582,$B$2:B1582,B1582)&amp; IF(B1582="National Park Fees", IFERROR(VLOOKUP(A1582,Setting!$E$39:$G$355,3,FALSE),""),""))</f>
        <v/>
      </c>
      <c r="M1582" s="46" t="str">
        <f t="shared" si="25"/>
        <v/>
      </c>
    </row>
    <row r="1583" spans="5:13" ht="24.95" customHeight="1" x14ac:dyDescent="0.3">
      <c r="E1583" s="20" t="str">
        <f>IF(A1583="","",COUNTIFS($A$2:A1583,A1583,$B$2:B1583,B1583)&amp; IF(B1583="National Park Fees", IFERROR(VLOOKUP(A1583,Setting!$E$39:$G$355,3,FALSE),""),""))</f>
        <v/>
      </c>
      <c r="M1583" s="46" t="str">
        <f t="shared" si="25"/>
        <v/>
      </c>
    </row>
    <row r="1584" spans="5:13" ht="24.95" customHeight="1" x14ac:dyDescent="0.3">
      <c r="E1584" s="20" t="str">
        <f>IF(A1584="","",COUNTIFS($A$2:A1584,A1584,$B$2:B1584,B1584)&amp; IF(B1584="National Park Fees", IFERROR(VLOOKUP(A1584,Setting!$E$39:$G$355,3,FALSE),""),""))</f>
        <v/>
      </c>
      <c r="M1584" s="46" t="str">
        <f t="shared" si="25"/>
        <v/>
      </c>
    </row>
    <row r="1585" spans="5:13" ht="24.95" customHeight="1" x14ac:dyDescent="0.3">
      <c r="E1585" s="20" t="str">
        <f>IF(A1585="","",COUNTIFS($A$2:A1585,A1585,$B$2:B1585,B1585)&amp; IF(B1585="National Park Fees", IFERROR(VLOOKUP(A1585,Setting!$E$39:$G$355,3,FALSE),""),""))</f>
        <v/>
      </c>
      <c r="M1585" s="46" t="str">
        <f t="shared" si="25"/>
        <v/>
      </c>
    </row>
    <row r="1586" spans="5:13" ht="24.95" customHeight="1" x14ac:dyDescent="0.3">
      <c r="E1586" s="20" t="str">
        <f>IF(A1586="","",COUNTIFS($A$2:A1586,A1586,$B$2:B1586,B1586)&amp; IF(B1586="National Park Fees", IFERROR(VLOOKUP(A1586,Setting!$E$39:$G$355,3,FALSE),""),""))</f>
        <v/>
      </c>
      <c r="M1586" s="46" t="str">
        <f t="shared" si="25"/>
        <v/>
      </c>
    </row>
    <row r="1587" spans="5:13" ht="24.95" customHeight="1" x14ac:dyDescent="0.3">
      <c r="E1587" s="20" t="str">
        <f>IF(A1587="","",COUNTIFS($A$2:A1587,A1587,$B$2:B1587,B1587)&amp; IF(B1587="National Park Fees", IFERROR(VLOOKUP(A1587,Setting!$E$39:$G$355,3,FALSE),""),""))</f>
        <v/>
      </c>
      <c r="M1587" s="46" t="str">
        <f t="shared" si="25"/>
        <v/>
      </c>
    </row>
    <row r="1588" spans="5:13" ht="24.95" customHeight="1" x14ac:dyDescent="0.3">
      <c r="E1588" s="20" t="str">
        <f>IF(A1588="","",COUNTIFS($A$2:A1588,A1588,$B$2:B1588,B1588)&amp; IF(B1588="National Park Fees", IFERROR(VLOOKUP(A1588,Setting!$E$39:$G$355,3,FALSE),""),""))</f>
        <v/>
      </c>
      <c r="M1588" s="46" t="str">
        <f t="shared" si="25"/>
        <v/>
      </c>
    </row>
    <row r="1589" spans="5:13" ht="24.95" customHeight="1" x14ac:dyDescent="0.3">
      <c r="E1589" s="20" t="str">
        <f>IF(A1589="","",COUNTIFS($A$2:A1589,A1589,$B$2:B1589,B1589)&amp; IF(B1589="National Park Fees", IFERROR(VLOOKUP(A1589,Setting!$E$39:$G$355,3,FALSE),""),""))</f>
        <v/>
      </c>
      <c r="M1589" s="46" t="str">
        <f t="shared" si="25"/>
        <v/>
      </c>
    </row>
    <row r="1590" spans="5:13" ht="24.95" customHeight="1" x14ac:dyDescent="0.3">
      <c r="E1590" s="20" t="str">
        <f>IF(A1590="","",COUNTIFS($A$2:A1590,A1590,$B$2:B1590,B1590)&amp; IF(B1590="National Park Fees", IFERROR(VLOOKUP(A1590,Setting!$E$39:$G$355,3,FALSE),""),""))</f>
        <v/>
      </c>
      <c r="M1590" s="46" t="str">
        <f t="shared" si="25"/>
        <v/>
      </c>
    </row>
    <row r="1591" spans="5:13" ht="24.95" customHeight="1" x14ac:dyDescent="0.3">
      <c r="E1591" s="20" t="str">
        <f>IF(A1591="","",COUNTIFS($A$2:A1591,A1591,$B$2:B1591,B1591)&amp; IF(B1591="National Park Fees", IFERROR(VLOOKUP(A1591,Setting!$E$39:$G$355,3,FALSE),""),""))</f>
        <v/>
      </c>
      <c r="M1591" s="46" t="str">
        <f t="shared" si="25"/>
        <v/>
      </c>
    </row>
    <row r="1592" spans="5:13" ht="24.95" customHeight="1" x14ac:dyDescent="0.3">
      <c r="E1592" s="20" t="str">
        <f>IF(A1592="","",COUNTIFS($A$2:A1592,A1592,$B$2:B1592,B1592)&amp; IF(B1592="National Park Fees", IFERROR(VLOOKUP(A1592,Setting!$E$39:$G$355,3,FALSE),""),""))</f>
        <v/>
      </c>
      <c r="M1592" s="46" t="str">
        <f t="shared" si="25"/>
        <v/>
      </c>
    </row>
    <row r="1593" spans="5:13" ht="24.95" customHeight="1" x14ac:dyDescent="0.3">
      <c r="E1593" s="20" t="str">
        <f>IF(A1593="","",COUNTIFS($A$2:A1593,A1593,$B$2:B1593,B1593)&amp; IF(B1593="National Park Fees", IFERROR(VLOOKUP(A1593,Setting!$E$39:$G$355,3,FALSE),""),""))</f>
        <v/>
      </c>
      <c r="M1593" s="46" t="str">
        <f t="shared" si="25"/>
        <v/>
      </c>
    </row>
    <row r="1594" spans="5:13" ht="24.95" customHeight="1" x14ac:dyDescent="0.3">
      <c r="E1594" s="20" t="str">
        <f>IF(A1594="","",COUNTIFS($A$2:A1594,A1594,$B$2:B1594,B1594)&amp; IF(B1594="National Park Fees", IFERROR(VLOOKUP(A1594,Setting!$E$39:$G$355,3,FALSE),""),""))</f>
        <v/>
      </c>
      <c r="M1594" s="46" t="str">
        <f t="shared" si="25"/>
        <v/>
      </c>
    </row>
    <row r="1595" spans="5:13" ht="24.95" customHeight="1" x14ac:dyDescent="0.3">
      <c r="E1595" s="20" t="str">
        <f>IF(A1595="","",COUNTIFS($A$2:A1595,A1595,$B$2:B1595,B1595)&amp; IF(B1595="National Park Fees", IFERROR(VLOOKUP(A1595,Setting!$E$39:$G$355,3,FALSE),""),""))</f>
        <v/>
      </c>
      <c r="M1595" s="46" t="str">
        <f t="shared" si="25"/>
        <v/>
      </c>
    </row>
    <row r="1596" spans="5:13" ht="24.95" customHeight="1" x14ac:dyDescent="0.3">
      <c r="E1596" s="20" t="str">
        <f>IF(A1596="","",COUNTIFS($A$2:A1596,A1596,$B$2:B1596,B1596)&amp; IF(B1596="National Park Fees", IFERROR(VLOOKUP(A1596,Setting!$E$39:$G$355,3,FALSE),""),""))</f>
        <v/>
      </c>
      <c r="M1596" s="46" t="str">
        <f t="shared" si="25"/>
        <v/>
      </c>
    </row>
    <row r="1597" spans="5:13" ht="24.95" customHeight="1" x14ac:dyDescent="0.3">
      <c r="E1597" s="20" t="str">
        <f>IF(A1597="","",COUNTIFS($A$2:A1597,A1597,$B$2:B1597,B1597)&amp; IF(B1597="National Park Fees", IFERROR(VLOOKUP(A1597,Setting!$E$39:$G$355,3,FALSE),""),""))</f>
        <v/>
      </c>
      <c r="M1597" s="46" t="str">
        <f t="shared" si="25"/>
        <v/>
      </c>
    </row>
    <row r="1598" spans="5:13" ht="24.95" customHeight="1" x14ac:dyDescent="0.3">
      <c r="E1598" s="20" t="str">
        <f>IF(A1598="","",COUNTIFS($A$2:A1598,A1598,$B$2:B1598,B1598)&amp; IF(B1598="National Park Fees", IFERROR(VLOOKUP(A1598,Setting!$E$39:$G$355,3,FALSE),""),""))</f>
        <v/>
      </c>
      <c r="M1598" s="46" t="str">
        <f t="shared" si="25"/>
        <v/>
      </c>
    </row>
    <row r="1599" spans="5:13" ht="24.95" customHeight="1" x14ac:dyDescent="0.3">
      <c r="E1599" s="20" t="str">
        <f>IF(A1599="","",COUNTIFS($A$2:A1599,A1599,$B$2:B1599,B1599)&amp; IF(B1599="National Park Fees", IFERROR(VLOOKUP(A1599,Setting!$E$39:$G$355,3,FALSE),""),""))</f>
        <v/>
      </c>
      <c r="M1599" s="46" t="str">
        <f t="shared" si="25"/>
        <v/>
      </c>
    </row>
    <row r="1600" spans="5:13" ht="24.95" customHeight="1" x14ac:dyDescent="0.3">
      <c r="E1600" s="20" t="str">
        <f>IF(A1600="","",COUNTIFS($A$2:A1600,A1600,$B$2:B1600,B1600)&amp; IF(B1600="National Park Fees", IFERROR(VLOOKUP(A1600,Setting!$E$39:$G$355,3,FALSE),""),""))</f>
        <v/>
      </c>
      <c r="M1600" s="46" t="str">
        <f t="shared" si="25"/>
        <v/>
      </c>
    </row>
    <row r="1601" spans="5:13" ht="24.95" customHeight="1" x14ac:dyDescent="0.3">
      <c r="E1601" s="20" t="str">
        <f>IF(A1601="","",COUNTIFS($A$2:A1601,A1601,$B$2:B1601,B1601)&amp; IF(B1601="National Park Fees", IFERROR(VLOOKUP(A1601,Setting!$E$39:$G$355,3,FALSE),""),""))</f>
        <v/>
      </c>
      <c r="M1601" s="46" t="str">
        <f t="shared" si="25"/>
        <v/>
      </c>
    </row>
    <row r="1602" spans="5:13" ht="24.95" customHeight="1" x14ac:dyDescent="0.3">
      <c r="E1602" s="20" t="str">
        <f>IF(A1602="","",COUNTIFS($A$2:A1602,A1602,$B$2:B1602,B1602)&amp; IF(B1602="National Park Fees", IFERROR(VLOOKUP(A1602,Setting!$E$39:$G$355,3,FALSE),""),""))</f>
        <v/>
      </c>
      <c r="M1602" s="46" t="str">
        <f t="shared" si="25"/>
        <v/>
      </c>
    </row>
    <row r="1603" spans="5:13" ht="24.95" customHeight="1" x14ac:dyDescent="0.3">
      <c r="E1603" s="20" t="str">
        <f>IF(A1603="","",COUNTIFS($A$2:A1603,A1603,$B$2:B1603,B1603)&amp; IF(B1603="National Park Fees", IFERROR(VLOOKUP(A1603,Setting!$E$39:$G$355,3,FALSE),""),""))</f>
        <v/>
      </c>
      <c r="M1603" s="46" t="str">
        <f t="shared" si="25"/>
        <v/>
      </c>
    </row>
    <row r="1604" spans="5:13" ht="24.95" customHeight="1" x14ac:dyDescent="0.3">
      <c r="E1604" s="20" t="str">
        <f>IF(A1604="","",COUNTIFS($A$2:A1604,A1604,$B$2:B1604,B1604)&amp; IF(B1604="National Park Fees", IFERROR(VLOOKUP(A1604,Setting!$E$39:$G$355,3,FALSE),""),""))</f>
        <v/>
      </c>
      <c r="M1604" s="46" t="str">
        <f t="shared" si="25"/>
        <v/>
      </c>
    </row>
    <row r="1605" spans="5:13" ht="24.95" customHeight="1" x14ac:dyDescent="0.3">
      <c r="E1605" s="20" t="str">
        <f>IF(A1605="","",COUNTIFS($A$2:A1605,A1605,$B$2:B1605,B1605)&amp; IF(B1605="National Park Fees", IFERROR(VLOOKUP(A1605,Setting!$E$39:$G$355,3,FALSE),""),""))</f>
        <v/>
      </c>
      <c r="M1605" s="46" t="str">
        <f t="shared" si="25"/>
        <v/>
      </c>
    </row>
    <row r="1606" spans="5:13" ht="24.95" customHeight="1" x14ac:dyDescent="0.3">
      <c r="E1606" s="20" t="str">
        <f>IF(A1606="","",COUNTIFS($A$2:A1606,A1606,$B$2:B1606,B1606)&amp; IF(B1606="National Park Fees", IFERROR(VLOOKUP(A1606,Setting!$E$39:$G$355,3,FALSE),""),""))</f>
        <v/>
      </c>
      <c r="M1606" s="46" t="str">
        <f t="shared" si="25"/>
        <v/>
      </c>
    </row>
    <row r="1607" spans="5:13" ht="24.95" customHeight="1" x14ac:dyDescent="0.3">
      <c r="E1607" s="20" t="str">
        <f>IF(A1607="","",COUNTIFS($A$2:A1607,A1607,$B$2:B1607,B1607)&amp; IF(B1607="National Park Fees", IFERROR(VLOOKUP(A1607,Setting!$E$39:$G$355,3,FALSE),""),""))</f>
        <v/>
      </c>
      <c r="M1607" s="46" t="str">
        <f t="shared" si="25"/>
        <v/>
      </c>
    </row>
    <row r="1608" spans="5:13" ht="24.95" customHeight="1" x14ac:dyDescent="0.3">
      <c r="E1608" s="20" t="str">
        <f>IF(A1608="","",COUNTIFS($A$2:A1608,A1608,$B$2:B1608,B1608)&amp; IF(B1608="National Park Fees", IFERROR(VLOOKUP(A1608,Setting!$E$39:$G$355,3,FALSE),""),""))</f>
        <v/>
      </c>
      <c r="M1608" s="46" t="str">
        <f t="shared" si="25"/>
        <v/>
      </c>
    </row>
    <row r="1609" spans="5:13" ht="24.95" customHeight="1" x14ac:dyDescent="0.3">
      <c r="E1609" s="20" t="str">
        <f>IF(A1609="","",COUNTIFS($A$2:A1609,A1609,$B$2:B1609,B1609)&amp; IF(B1609="National Park Fees", IFERROR(VLOOKUP(A1609,Setting!$E$39:$G$355,3,FALSE),""),""))</f>
        <v/>
      </c>
      <c r="M1609" s="46" t="str">
        <f t="shared" si="25"/>
        <v/>
      </c>
    </row>
    <row r="1610" spans="5:13" ht="24.95" customHeight="1" x14ac:dyDescent="0.3">
      <c r="E1610" s="20" t="str">
        <f>IF(A1610="","",COUNTIFS($A$2:A1610,A1610,$B$2:B1610,B1610)&amp; IF(B1610="National Park Fees", IFERROR(VLOOKUP(A1610,Setting!$E$39:$G$355,3,FALSE),""),""))</f>
        <v/>
      </c>
      <c r="M1610" s="46" t="str">
        <f t="shared" si="25"/>
        <v/>
      </c>
    </row>
    <row r="1611" spans="5:13" ht="24.95" customHeight="1" x14ac:dyDescent="0.3">
      <c r="E1611" s="20" t="str">
        <f>IF(A1611="","",COUNTIFS($A$2:A1611,A1611,$B$2:B1611,B1611)&amp; IF(B1611="National Park Fees", IFERROR(VLOOKUP(A1611,Setting!$E$39:$G$355,3,FALSE),""),""))</f>
        <v/>
      </c>
      <c r="M1611" s="46" t="str">
        <f t="shared" si="25"/>
        <v/>
      </c>
    </row>
    <row r="1612" spans="5:13" ht="24.95" customHeight="1" x14ac:dyDescent="0.3">
      <c r="E1612" s="20" t="str">
        <f>IF(A1612="","",COUNTIFS($A$2:A1612,A1612,$B$2:B1612,B1612)&amp; IF(B1612="National Park Fees", IFERROR(VLOOKUP(A1612,Setting!$E$39:$G$355,3,FALSE),""),""))</f>
        <v/>
      </c>
      <c r="M1612" s="46" t="str">
        <f t="shared" si="25"/>
        <v/>
      </c>
    </row>
    <row r="1613" spans="5:13" ht="24.95" customHeight="1" x14ac:dyDescent="0.3">
      <c r="E1613" s="20" t="str">
        <f>IF(A1613="","",COUNTIFS($A$2:A1613,A1613,$B$2:B1613,B1613)&amp; IF(B1613="National Park Fees", IFERROR(VLOOKUP(A1613,Setting!$E$39:$G$355,3,FALSE),""),""))</f>
        <v/>
      </c>
      <c r="M1613" s="46" t="str">
        <f t="shared" si="25"/>
        <v/>
      </c>
    </row>
    <row r="1614" spans="5:13" ht="24.95" customHeight="1" x14ac:dyDescent="0.3">
      <c r="E1614" s="20" t="str">
        <f>IF(A1614="","",COUNTIFS($A$2:A1614,A1614,$B$2:B1614,B1614)&amp; IF(B1614="National Park Fees", IFERROR(VLOOKUP(A1614,Setting!$E$39:$G$355,3,FALSE),""),""))</f>
        <v/>
      </c>
      <c r="M1614" s="46" t="str">
        <f t="shared" si="25"/>
        <v/>
      </c>
    </row>
    <row r="1615" spans="5:13" ht="24.95" customHeight="1" x14ac:dyDescent="0.3">
      <c r="E1615" s="20" t="str">
        <f>IF(A1615="","",COUNTIFS($A$2:A1615,A1615,$B$2:B1615,B1615)&amp; IF(B1615="National Park Fees", IFERROR(VLOOKUP(A1615,Setting!$E$39:$G$355,3,FALSE),""),""))</f>
        <v/>
      </c>
      <c r="M1615" s="46" t="str">
        <f t="shared" ref="M1615:M1678" si="26">IF(AND($F1615="",$G1615="",$A1615&lt;&gt;""),"Mistake","")</f>
        <v/>
      </c>
    </row>
    <row r="1616" spans="5:13" ht="24.95" customHeight="1" x14ac:dyDescent="0.3">
      <c r="E1616" s="20" t="str">
        <f>IF(A1616="","",COUNTIFS($A$2:A1616,A1616,$B$2:B1616,B1616)&amp; IF(B1616="National Park Fees", IFERROR(VLOOKUP(A1616,Setting!$E$39:$G$355,3,FALSE),""),""))</f>
        <v/>
      </c>
      <c r="M1616" s="46" t="str">
        <f t="shared" si="26"/>
        <v/>
      </c>
    </row>
    <row r="1617" spans="5:13" ht="24.95" customHeight="1" x14ac:dyDescent="0.3">
      <c r="E1617" s="20" t="str">
        <f>IF(A1617="","",COUNTIFS($A$2:A1617,A1617,$B$2:B1617,B1617)&amp; IF(B1617="National Park Fees", IFERROR(VLOOKUP(A1617,Setting!$E$39:$G$355,3,FALSE),""),""))</f>
        <v/>
      </c>
      <c r="M1617" s="46" t="str">
        <f t="shared" si="26"/>
        <v/>
      </c>
    </row>
    <row r="1618" spans="5:13" ht="24.95" customHeight="1" x14ac:dyDescent="0.3">
      <c r="E1618" s="20" t="str">
        <f>IF(A1618="","",COUNTIFS($A$2:A1618,A1618,$B$2:B1618,B1618)&amp; IF(B1618="National Park Fees", IFERROR(VLOOKUP(A1618,Setting!$E$39:$G$355,3,FALSE),""),""))</f>
        <v/>
      </c>
      <c r="M1618" s="46" t="str">
        <f t="shared" si="26"/>
        <v/>
      </c>
    </row>
    <row r="1619" spans="5:13" ht="24.95" customHeight="1" x14ac:dyDescent="0.3">
      <c r="E1619" s="20" t="str">
        <f>IF(A1619="","",COUNTIFS($A$2:A1619,A1619,$B$2:B1619,B1619)&amp; IF(B1619="National Park Fees", IFERROR(VLOOKUP(A1619,Setting!$E$39:$G$355,3,FALSE),""),""))</f>
        <v/>
      </c>
      <c r="M1619" s="46" t="str">
        <f t="shared" si="26"/>
        <v/>
      </c>
    </row>
    <row r="1620" spans="5:13" ht="24.95" customHeight="1" x14ac:dyDescent="0.3">
      <c r="E1620" s="20" t="str">
        <f>IF(A1620="","",COUNTIFS($A$2:A1620,A1620,$B$2:B1620,B1620)&amp; IF(B1620="National Park Fees", IFERROR(VLOOKUP(A1620,Setting!$E$39:$G$355,3,FALSE),""),""))</f>
        <v/>
      </c>
      <c r="M1620" s="46" t="str">
        <f t="shared" si="26"/>
        <v/>
      </c>
    </row>
    <row r="1621" spans="5:13" ht="24.95" customHeight="1" x14ac:dyDescent="0.3">
      <c r="E1621" s="20" t="str">
        <f>IF(A1621="","",COUNTIFS($A$2:A1621,A1621,$B$2:B1621,B1621)&amp; IF(B1621="National Park Fees", IFERROR(VLOOKUP(A1621,Setting!$E$39:$G$355,3,FALSE),""),""))</f>
        <v/>
      </c>
      <c r="M1621" s="46" t="str">
        <f t="shared" si="26"/>
        <v/>
      </c>
    </row>
    <row r="1622" spans="5:13" ht="24.95" customHeight="1" x14ac:dyDescent="0.3">
      <c r="E1622" s="20" t="str">
        <f>IF(A1622="","",COUNTIFS($A$2:A1622,A1622,$B$2:B1622,B1622)&amp; IF(B1622="National Park Fees", IFERROR(VLOOKUP(A1622,Setting!$E$39:$G$355,3,FALSE),""),""))</f>
        <v/>
      </c>
      <c r="M1622" s="46" t="str">
        <f t="shared" si="26"/>
        <v/>
      </c>
    </row>
    <row r="1623" spans="5:13" ht="24.95" customHeight="1" x14ac:dyDescent="0.3">
      <c r="E1623" s="20" t="str">
        <f>IF(A1623="","",COUNTIFS($A$2:A1623,A1623,$B$2:B1623,B1623)&amp; IF(B1623="National Park Fees", IFERROR(VLOOKUP(A1623,Setting!$E$39:$G$355,3,FALSE),""),""))</f>
        <v/>
      </c>
      <c r="M1623" s="46" t="str">
        <f t="shared" si="26"/>
        <v/>
      </c>
    </row>
    <row r="1624" spans="5:13" ht="24.95" customHeight="1" x14ac:dyDescent="0.3">
      <c r="E1624" s="20" t="str">
        <f>IF(A1624="","",COUNTIFS($A$2:A1624,A1624,$B$2:B1624,B1624)&amp; IF(B1624="National Park Fees", IFERROR(VLOOKUP(A1624,Setting!$E$39:$G$355,3,FALSE),""),""))</f>
        <v/>
      </c>
      <c r="M1624" s="46" t="str">
        <f t="shared" si="26"/>
        <v/>
      </c>
    </row>
    <row r="1625" spans="5:13" ht="24.95" customHeight="1" x14ac:dyDescent="0.3">
      <c r="E1625" s="20" t="str">
        <f>IF(A1625="","",COUNTIFS($A$2:A1625,A1625,$B$2:B1625,B1625)&amp; IF(B1625="National Park Fees", IFERROR(VLOOKUP(A1625,Setting!$E$39:$G$355,3,FALSE),""),""))</f>
        <v/>
      </c>
      <c r="M1625" s="46" t="str">
        <f t="shared" si="26"/>
        <v/>
      </c>
    </row>
    <row r="1626" spans="5:13" ht="24.95" customHeight="1" x14ac:dyDescent="0.3">
      <c r="E1626" s="20" t="str">
        <f>IF(A1626="","",COUNTIFS($A$2:A1626,A1626,$B$2:B1626,B1626)&amp; IF(B1626="National Park Fees", IFERROR(VLOOKUP(A1626,Setting!$E$39:$G$355,3,FALSE),""),""))</f>
        <v/>
      </c>
      <c r="M1626" s="46" t="str">
        <f t="shared" si="26"/>
        <v/>
      </c>
    </row>
    <row r="1627" spans="5:13" ht="24.95" customHeight="1" x14ac:dyDescent="0.3">
      <c r="E1627" s="20" t="str">
        <f>IF(A1627="","",COUNTIFS($A$2:A1627,A1627,$B$2:B1627,B1627)&amp; IF(B1627="National Park Fees", IFERROR(VLOOKUP(A1627,Setting!$E$39:$G$355,3,FALSE),""),""))</f>
        <v/>
      </c>
      <c r="M1627" s="46" t="str">
        <f t="shared" si="26"/>
        <v/>
      </c>
    </row>
    <row r="1628" spans="5:13" ht="24.95" customHeight="1" x14ac:dyDescent="0.3">
      <c r="E1628" s="20" t="str">
        <f>IF(A1628="","",COUNTIFS($A$2:A1628,A1628,$B$2:B1628,B1628)&amp; IF(B1628="National Park Fees", IFERROR(VLOOKUP(A1628,Setting!$E$39:$G$355,3,FALSE),""),""))</f>
        <v/>
      </c>
      <c r="M1628" s="46" t="str">
        <f t="shared" si="26"/>
        <v/>
      </c>
    </row>
    <row r="1629" spans="5:13" ht="24.95" customHeight="1" x14ac:dyDescent="0.3">
      <c r="E1629" s="20" t="str">
        <f>IF(A1629="","",COUNTIFS($A$2:A1629,A1629,$B$2:B1629,B1629)&amp; IF(B1629="National Park Fees", IFERROR(VLOOKUP(A1629,Setting!$E$39:$G$355,3,FALSE),""),""))</f>
        <v/>
      </c>
      <c r="M1629" s="46" t="str">
        <f t="shared" si="26"/>
        <v/>
      </c>
    </row>
    <row r="1630" spans="5:13" ht="24.95" customHeight="1" x14ac:dyDescent="0.3">
      <c r="E1630" s="20" t="str">
        <f>IF(A1630="","",COUNTIFS($A$2:A1630,A1630,$B$2:B1630,B1630)&amp; IF(B1630="National Park Fees", IFERROR(VLOOKUP(A1630,Setting!$E$39:$G$355,3,FALSE),""),""))</f>
        <v/>
      </c>
      <c r="M1630" s="46" t="str">
        <f t="shared" si="26"/>
        <v/>
      </c>
    </row>
    <row r="1631" spans="5:13" ht="24.95" customHeight="1" x14ac:dyDescent="0.3">
      <c r="E1631" s="20" t="str">
        <f>IF(A1631="","",COUNTIFS($A$2:A1631,A1631,$B$2:B1631,B1631)&amp; IF(B1631="National Park Fees", IFERROR(VLOOKUP(A1631,Setting!$E$39:$G$355,3,FALSE),""),""))</f>
        <v/>
      </c>
      <c r="M1631" s="46" t="str">
        <f t="shared" si="26"/>
        <v/>
      </c>
    </row>
    <row r="1632" spans="5:13" ht="24.95" customHeight="1" x14ac:dyDescent="0.3">
      <c r="E1632" s="20" t="str">
        <f>IF(A1632="","",COUNTIFS($A$2:A1632,A1632,$B$2:B1632,B1632)&amp; IF(B1632="National Park Fees", IFERROR(VLOOKUP(A1632,Setting!$E$39:$G$355,3,FALSE),""),""))</f>
        <v/>
      </c>
      <c r="M1632" s="46" t="str">
        <f t="shared" si="26"/>
        <v/>
      </c>
    </row>
    <row r="1633" spans="5:13" ht="24.95" customHeight="1" x14ac:dyDescent="0.3">
      <c r="E1633" s="20" t="str">
        <f>IF(A1633="","",COUNTIFS($A$2:A1633,A1633,$B$2:B1633,B1633)&amp; IF(B1633="National Park Fees", IFERROR(VLOOKUP(A1633,Setting!$E$39:$G$355,3,FALSE),""),""))</f>
        <v/>
      </c>
      <c r="M1633" s="46" t="str">
        <f t="shared" si="26"/>
        <v/>
      </c>
    </row>
    <row r="1634" spans="5:13" ht="24.95" customHeight="1" x14ac:dyDescent="0.3">
      <c r="E1634" s="20" t="str">
        <f>IF(A1634="","",COUNTIFS($A$2:A1634,A1634,$B$2:B1634,B1634)&amp; IF(B1634="National Park Fees", IFERROR(VLOOKUP(A1634,Setting!$E$39:$G$355,3,FALSE),""),""))</f>
        <v/>
      </c>
      <c r="M1634" s="46" t="str">
        <f t="shared" si="26"/>
        <v/>
      </c>
    </row>
    <row r="1635" spans="5:13" ht="24.95" customHeight="1" x14ac:dyDescent="0.3">
      <c r="E1635" s="20" t="str">
        <f>IF(A1635="","",COUNTIFS($A$2:A1635,A1635,$B$2:B1635,B1635)&amp; IF(B1635="National Park Fees", IFERROR(VLOOKUP(A1635,Setting!$E$39:$G$355,3,FALSE),""),""))</f>
        <v/>
      </c>
      <c r="M1635" s="46" t="str">
        <f t="shared" si="26"/>
        <v/>
      </c>
    </row>
    <row r="1636" spans="5:13" ht="24.95" customHeight="1" x14ac:dyDescent="0.3">
      <c r="E1636" s="20" t="str">
        <f>IF(A1636="","",COUNTIFS($A$2:A1636,A1636,$B$2:B1636,B1636)&amp; IF(B1636="National Park Fees", IFERROR(VLOOKUP(A1636,Setting!$E$39:$G$355,3,FALSE),""),""))</f>
        <v/>
      </c>
      <c r="M1636" s="46" t="str">
        <f t="shared" si="26"/>
        <v/>
      </c>
    </row>
    <row r="1637" spans="5:13" ht="24.95" customHeight="1" x14ac:dyDescent="0.3">
      <c r="E1637" s="20" t="str">
        <f>IF(A1637="","",COUNTIFS($A$2:A1637,A1637,$B$2:B1637,B1637)&amp; IF(B1637="National Park Fees", IFERROR(VLOOKUP(A1637,Setting!$E$39:$G$355,3,FALSE),""),""))</f>
        <v/>
      </c>
      <c r="M1637" s="46" t="str">
        <f t="shared" si="26"/>
        <v/>
      </c>
    </row>
    <row r="1638" spans="5:13" ht="24.95" customHeight="1" x14ac:dyDescent="0.3">
      <c r="E1638" s="20" t="str">
        <f>IF(A1638="","",COUNTIFS($A$2:A1638,A1638,$B$2:B1638,B1638)&amp; IF(B1638="National Park Fees", IFERROR(VLOOKUP(A1638,Setting!$E$39:$G$355,3,FALSE),""),""))</f>
        <v/>
      </c>
      <c r="M1638" s="46" t="str">
        <f t="shared" si="26"/>
        <v/>
      </c>
    </row>
    <row r="1639" spans="5:13" ht="24.95" customHeight="1" x14ac:dyDescent="0.3">
      <c r="E1639" s="20" t="str">
        <f>IF(A1639="","",COUNTIFS($A$2:A1639,A1639,$B$2:B1639,B1639)&amp; IF(B1639="National Park Fees", IFERROR(VLOOKUP(A1639,Setting!$E$39:$G$355,3,FALSE),""),""))</f>
        <v/>
      </c>
      <c r="M1639" s="46" t="str">
        <f t="shared" si="26"/>
        <v/>
      </c>
    </row>
    <row r="1640" spans="5:13" ht="24.95" customHeight="1" x14ac:dyDescent="0.3">
      <c r="E1640" s="20" t="str">
        <f>IF(A1640="","",COUNTIFS($A$2:A1640,A1640,$B$2:B1640,B1640)&amp; IF(B1640="National Park Fees", IFERROR(VLOOKUP(A1640,Setting!$E$39:$G$355,3,FALSE),""),""))</f>
        <v/>
      </c>
      <c r="M1640" s="46" t="str">
        <f t="shared" si="26"/>
        <v/>
      </c>
    </row>
    <row r="1641" spans="5:13" ht="24.95" customHeight="1" x14ac:dyDescent="0.3">
      <c r="E1641" s="20" t="str">
        <f>IF(A1641="","",COUNTIFS($A$2:A1641,A1641,$B$2:B1641,B1641)&amp; IF(B1641="National Park Fees", IFERROR(VLOOKUP(A1641,Setting!$E$39:$G$355,3,FALSE),""),""))</f>
        <v/>
      </c>
      <c r="M1641" s="46" t="str">
        <f t="shared" si="26"/>
        <v/>
      </c>
    </row>
    <row r="1642" spans="5:13" ht="24.95" customHeight="1" x14ac:dyDescent="0.3">
      <c r="E1642" s="20" t="str">
        <f>IF(A1642="","",COUNTIFS($A$2:A1642,A1642,$B$2:B1642,B1642)&amp; IF(B1642="National Park Fees", IFERROR(VLOOKUP(A1642,Setting!$E$39:$G$355,3,FALSE),""),""))</f>
        <v/>
      </c>
      <c r="M1642" s="46" t="str">
        <f t="shared" si="26"/>
        <v/>
      </c>
    </row>
    <row r="1643" spans="5:13" ht="24.95" customHeight="1" x14ac:dyDescent="0.3">
      <c r="E1643" s="20" t="str">
        <f>IF(A1643="","",COUNTIFS($A$2:A1643,A1643,$B$2:B1643,B1643)&amp; IF(B1643="National Park Fees", IFERROR(VLOOKUP(A1643,Setting!$E$39:$G$355,3,FALSE),""),""))</f>
        <v/>
      </c>
      <c r="M1643" s="46" t="str">
        <f t="shared" si="26"/>
        <v/>
      </c>
    </row>
    <row r="1644" spans="5:13" ht="24.95" customHeight="1" x14ac:dyDescent="0.3">
      <c r="E1644" s="20" t="str">
        <f>IF(A1644="","",COUNTIFS($A$2:A1644,A1644,$B$2:B1644,B1644)&amp; IF(B1644="National Park Fees", IFERROR(VLOOKUP(A1644,Setting!$E$39:$G$355,3,FALSE),""),""))</f>
        <v/>
      </c>
      <c r="M1644" s="46" t="str">
        <f t="shared" si="26"/>
        <v/>
      </c>
    </row>
    <row r="1645" spans="5:13" ht="24.95" customHeight="1" x14ac:dyDescent="0.3">
      <c r="E1645" s="20" t="str">
        <f>IF(A1645="","",COUNTIFS($A$2:A1645,A1645,$B$2:B1645,B1645)&amp; IF(B1645="National Park Fees", IFERROR(VLOOKUP(A1645,Setting!$E$39:$G$355,3,FALSE),""),""))</f>
        <v/>
      </c>
      <c r="M1645" s="46" t="str">
        <f t="shared" si="26"/>
        <v/>
      </c>
    </row>
    <row r="1646" spans="5:13" ht="24.95" customHeight="1" x14ac:dyDescent="0.3">
      <c r="E1646" s="20" t="str">
        <f>IF(A1646="","",COUNTIFS($A$2:A1646,A1646,$B$2:B1646,B1646)&amp; IF(B1646="National Park Fees", IFERROR(VLOOKUP(A1646,Setting!$E$39:$G$355,3,FALSE),""),""))</f>
        <v/>
      </c>
      <c r="M1646" s="46" t="str">
        <f t="shared" si="26"/>
        <v/>
      </c>
    </row>
    <row r="1647" spans="5:13" ht="24.95" customHeight="1" x14ac:dyDescent="0.3">
      <c r="E1647" s="20" t="str">
        <f>IF(A1647="","",COUNTIFS($A$2:A1647,A1647,$B$2:B1647,B1647)&amp; IF(B1647="National Park Fees", IFERROR(VLOOKUP(A1647,Setting!$E$39:$G$355,3,FALSE),""),""))</f>
        <v/>
      </c>
      <c r="M1647" s="46" t="str">
        <f t="shared" si="26"/>
        <v/>
      </c>
    </row>
    <row r="1648" spans="5:13" ht="24.95" customHeight="1" x14ac:dyDescent="0.3">
      <c r="E1648" s="20" t="str">
        <f>IF(A1648="","",COUNTIFS($A$2:A1648,A1648,$B$2:B1648,B1648)&amp; IF(B1648="National Park Fees", IFERROR(VLOOKUP(A1648,Setting!$E$39:$G$355,3,FALSE),""),""))</f>
        <v/>
      </c>
      <c r="M1648" s="46" t="str">
        <f t="shared" si="26"/>
        <v/>
      </c>
    </row>
    <row r="1649" spans="5:13" ht="24.95" customHeight="1" x14ac:dyDescent="0.3">
      <c r="E1649" s="20" t="str">
        <f>IF(A1649="","",COUNTIFS($A$2:A1649,A1649,$B$2:B1649,B1649)&amp; IF(B1649="National Park Fees", IFERROR(VLOOKUP(A1649,Setting!$E$39:$G$355,3,FALSE),""),""))</f>
        <v/>
      </c>
      <c r="M1649" s="46" t="str">
        <f t="shared" si="26"/>
        <v/>
      </c>
    </row>
    <row r="1650" spans="5:13" ht="24.95" customHeight="1" x14ac:dyDescent="0.3">
      <c r="E1650" s="20" t="str">
        <f>IF(A1650="","",COUNTIFS($A$2:A1650,A1650,$B$2:B1650,B1650)&amp; IF(B1650="National Park Fees", IFERROR(VLOOKUP(A1650,Setting!$E$39:$G$355,3,FALSE),""),""))</f>
        <v/>
      </c>
      <c r="M1650" s="46" t="str">
        <f t="shared" si="26"/>
        <v/>
      </c>
    </row>
    <row r="1651" spans="5:13" ht="24.95" customHeight="1" x14ac:dyDescent="0.3">
      <c r="E1651" s="20" t="str">
        <f>IF(A1651="","",COUNTIFS($A$2:A1651,A1651,$B$2:B1651,B1651)&amp; IF(B1651="National Park Fees", IFERROR(VLOOKUP(A1651,Setting!$E$39:$G$355,3,FALSE),""),""))</f>
        <v/>
      </c>
      <c r="M1651" s="46" t="str">
        <f t="shared" si="26"/>
        <v/>
      </c>
    </row>
    <row r="1652" spans="5:13" ht="24.95" customHeight="1" x14ac:dyDescent="0.3">
      <c r="E1652" s="20" t="str">
        <f>IF(A1652="","",COUNTIFS($A$2:A1652,A1652,$B$2:B1652,B1652)&amp; IF(B1652="National Park Fees", IFERROR(VLOOKUP(A1652,Setting!$E$39:$G$355,3,FALSE),""),""))</f>
        <v/>
      </c>
      <c r="M1652" s="46" t="str">
        <f t="shared" si="26"/>
        <v/>
      </c>
    </row>
    <row r="1653" spans="5:13" ht="24.95" customHeight="1" x14ac:dyDescent="0.3">
      <c r="E1653" s="20" t="str">
        <f>IF(A1653="","",COUNTIFS($A$2:A1653,A1653,$B$2:B1653,B1653)&amp; IF(B1653="National Park Fees", IFERROR(VLOOKUP(A1653,Setting!$E$39:$G$355,3,FALSE),""),""))</f>
        <v/>
      </c>
      <c r="M1653" s="46" t="str">
        <f t="shared" si="26"/>
        <v/>
      </c>
    </row>
    <row r="1654" spans="5:13" ht="24.95" customHeight="1" x14ac:dyDescent="0.3">
      <c r="E1654" s="20" t="str">
        <f>IF(A1654="","",COUNTIFS($A$2:A1654,A1654,$B$2:B1654,B1654)&amp; IF(B1654="National Park Fees", IFERROR(VLOOKUP(A1654,Setting!$E$39:$G$355,3,FALSE),""),""))</f>
        <v/>
      </c>
      <c r="M1654" s="46" t="str">
        <f t="shared" si="26"/>
        <v/>
      </c>
    </row>
    <row r="1655" spans="5:13" ht="24.95" customHeight="1" x14ac:dyDescent="0.3">
      <c r="E1655" s="20" t="str">
        <f>IF(A1655="","",COUNTIFS($A$2:A1655,A1655,$B$2:B1655,B1655)&amp; IF(B1655="National Park Fees", IFERROR(VLOOKUP(A1655,Setting!$E$39:$G$355,3,FALSE),""),""))</f>
        <v/>
      </c>
      <c r="M1655" s="46" t="str">
        <f t="shared" si="26"/>
        <v/>
      </c>
    </row>
    <row r="1656" spans="5:13" ht="24.95" customHeight="1" x14ac:dyDescent="0.3">
      <c r="E1656" s="20" t="str">
        <f>IF(A1656="","",COUNTIFS($A$2:A1656,A1656,$B$2:B1656,B1656)&amp; IF(B1656="National Park Fees", IFERROR(VLOOKUP(A1656,Setting!$E$39:$G$355,3,FALSE),""),""))</f>
        <v/>
      </c>
      <c r="M1656" s="46" t="str">
        <f t="shared" si="26"/>
        <v/>
      </c>
    </row>
    <row r="1657" spans="5:13" ht="24.95" customHeight="1" x14ac:dyDescent="0.3">
      <c r="E1657" s="20" t="str">
        <f>IF(A1657="","",COUNTIFS($A$2:A1657,A1657,$B$2:B1657,B1657)&amp; IF(B1657="National Park Fees", IFERROR(VLOOKUP(A1657,Setting!$E$39:$G$355,3,FALSE),""),""))</f>
        <v/>
      </c>
      <c r="M1657" s="46" t="str">
        <f t="shared" si="26"/>
        <v/>
      </c>
    </row>
    <row r="1658" spans="5:13" ht="24.95" customHeight="1" x14ac:dyDescent="0.3">
      <c r="E1658" s="20" t="str">
        <f>IF(A1658="","",COUNTIFS($A$2:A1658,A1658,$B$2:B1658,B1658)&amp; IF(B1658="National Park Fees", IFERROR(VLOOKUP(A1658,Setting!$E$39:$G$355,3,FALSE),""),""))</f>
        <v/>
      </c>
      <c r="M1658" s="46" t="str">
        <f t="shared" si="26"/>
        <v/>
      </c>
    </row>
    <row r="1659" spans="5:13" ht="24.95" customHeight="1" x14ac:dyDescent="0.3">
      <c r="E1659" s="20" t="str">
        <f>IF(A1659="","",COUNTIFS($A$2:A1659,A1659,$B$2:B1659,B1659)&amp; IF(B1659="National Park Fees", IFERROR(VLOOKUP(A1659,Setting!$E$39:$G$355,3,FALSE),""),""))</f>
        <v/>
      </c>
      <c r="M1659" s="46" t="str">
        <f t="shared" si="26"/>
        <v/>
      </c>
    </row>
    <row r="1660" spans="5:13" ht="24.95" customHeight="1" x14ac:dyDescent="0.3">
      <c r="E1660" s="20" t="str">
        <f>IF(A1660="","",COUNTIFS($A$2:A1660,A1660,$B$2:B1660,B1660)&amp; IF(B1660="National Park Fees", IFERROR(VLOOKUP(A1660,Setting!$E$39:$G$355,3,FALSE),""),""))</f>
        <v/>
      </c>
      <c r="M1660" s="46" t="str">
        <f t="shared" si="26"/>
        <v/>
      </c>
    </row>
    <row r="1661" spans="5:13" ht="24.95" customHeight="1" x14ac:dyDescent="0.3">
      <c r="E1661" s="20" t="str">
        <f>IF(A1661="","",COUNTIFS($A$2:A1661,A1661,$B$2:B1661,B1661)&amp; IF(B1661="National Park Fees", IFERROR(VLOOKUP(A1661,Setting!$E$39:$G$355,3,FALSE),""),""))</f>
        <v/>
      </c>
      <c r="M1661" s="46" t="str">
        <f t="shared" si="26"/>
        <v/>
      </c>
    </row>
    <row r="1662" spans="5:13" ht="24.95" customHeight="1" x14ac:dyDescent="0.3">
      <c r="E1662" s="20" t="str">
        <f>IF(A1662="","",COUNTIFS($A$2:A1662,A1662,$B$2:B1662,B1662)&amp; IF(B1662="National Park Fees", IFERROR(VLOOKUP(A1662,Setting!$E$39:$G$355,3,FALSE),""),""))</f>
        <v/>
      </c>
      <c r="M1662" s="46" t="str">
        <f t="shared" si="26"/>
        <v/>
      </c>
    </row>
    <row r="1663" spans="5:13" ht="24.95" customHeight="1" x14ac:dyDescent="0.3">
      <c r="E1663" s="20" t="str">
        <f>IF(A1663="","",COUNTIFS($A$2:A1663,A1663,$B$2:B1663,B1663)&amp; IF(B1663="National Park Fees", IFERROR(VLOOKUP(A1663,Setting!$E$39:$G$355,3,FALSE),""),""))</f>
        <v/>
      </c>
      <c r="M1663" s="46" t="str">
        <f t="shared" si="26"/>
        <v/>
      </c>
    </row>
    <row r="1664" spans="5:13" ht="24.95" customHeight="1" x14ac:dyDescent="0.3">
      <c r="E1664" s="20" t="str">
        <f>IF(A1664="","",COUNTIFS($A$2:A1664,A1664,$B$2:B1664,B1664)&amp; IF(B1664="National Park Fees", IFERROR(VLOOKUP(A1664,Setting!$E$39:$G$355,3,FALSE),""),""))</f>
        <v/>
      </c>
      <c r="M1664" s="46" t="str">
        <f t="shared" si="26"/>
        <v/>
      </c>
    </row>
    <row r="1665" spans="5:13" ht="24.95" customHeight="1" x14ac:dyDescent="0.3">
      <c r="E1665" s="20" t="str">
        <f>IF(A1665="","",COUNTIFS($A$2:A1665,A1665,$B$2:B1665,B1665)&amp; IF(B1665="National Park Fees", IFERROR(VLOOKUP(A1665,Setting!$E$39:$G$355,3,FALSE),""),""))</f>
        <v/>
      </c>
      <c r="M1665" s="46" t="str">
        <f t="shared" si="26"/>
        <v/>
      </c>
    </row>
    <row r="1666" spans="5:13" ht="24.95" customHeight="1" x14ac:dyDescent="0.3">
      <c r="E1666" s="20" t="str">
        <f>IF(A1666="","",COUNTIFS($A$2:A1666,A1666,$B$2:B1666,B1666)&amp; IF(B1666="National Park Fees", IFERROR(VLOOKUP(A1666,Setting!$E$39:$G$355,3,FALSE),""),""))</f>
        <v/>
      </c>
      <c r="M1666" s="46" t="str">
        <f t="shared" si="26"/>
        <v/>
      </c>
    </row>
    <row r="1667" spans="5:13" ht="24.95" customHeight="1" x14ac:dyDescent="0.3">
      <c r="E1667" s="20" t="str">
        <f>IF(A1667="","",COUNTIFS($A$2:A1667,A1667,$B$2:B1667,B1667)&amp; IF(B1667="National Park Fees", IFERROR(VLOOKUP(A1667,Setting!$E$39:$G$355,3,FALSE),""),""))</f>
        <v/>
      </c>
      <c r="M1667" s="46" t="str">
        <f t="shared" si="26"/>
        <v/>
      </c>
    </row>
    <row r="1668" spans="5:13" ht="24.95" customHeight="1" x14ac:dyDescent="0.3">
      <c r="E1668" s="20" t="str">
        <f>IF(A1668="","",COUNTIFS($A$2:A1668,A1668,$B$2:B1668,B1668)&amp; IF(B1668="National Park Fees", IFERROR(VLOOKUP(A1668,Setting!$E$39:$G$355,3,FALSE),""),""))</f>
        <v/>
      </c>
      <c r="M1668" s="46" t="str">
        <f t="shared" si="26"/>
        <v/>
      </c>
    </row>
    <row r="1669" spans="5:13" ht="24.95" customHeight="1" x14ac:dyDescent="0.3">
      <c r="E1669" s="20" t="str">
        <f>IF(A1669="","",COUNTIFS($A$2:A1669,A1669,$B$2:B1669,B1669)&amp; IF(B1669="National Park Fees", IFERROR(VLOOKUP(A1669,Setting!$E$39:$G$355,3,FALSE),""),""))</f>
        <v/>
      </c>
      <c r="M1669" s="46" t="str">
        <f t="shared" si="26"/>
        <v/>
      </c>
    </row>
    <row r="1670" spans="5:13" ht="24.95" customHeight="1" x14ac:dyDescent="0.3">
      <c r="E1670" s="20" t="str">
        <f>IF(A1670="","",COUNTIFS($A$2:A1670,A1670,$B$2:B1670,B1670)&amp; IF(B1670="National Park Fees", IFERROR(VLOOKUP(A1670,Setting!$E$39:$G$355,3,FALSE),""),""))</f>
        <v/>
      </c>
      <c r="M1670" s="46" t="str">
        <f t="shared" si="26"/>
        <v/>
      </c>
    </row>
    <row r="1671" spans="5:13" ht="24.95" customHeight="1" x14ac:dyDescent="0.3">
      <c r="E1671" s="20" t="str">
        <f>IF(A1671="","",COUNTIFS($A$2:A1671,A1671,$B$2:B1671,B1671)&amp; IF(B1671="National Park Fees", IFERROR(VLOOKUP(A1671,Setting!$E$39:$G$355,3,FALSE),""),""))</f>
        <v/>
      </c>
      <c r="M1671" s="46" t="str">
        <f t="shared" si="26"/>
        <v/>
      </c>
    </row>
    <row r="1672" spans="5:13" ht="24.95" customHeight="1" x14ac:dyDescent="0.3">
      <c r="E1672" s="20" t="str">
        <f>IF(A1672="","",COUNTIFS($A$2:A1672,A1672,$B$2:B1672,B1672)&amp; IF(B1672="National Park Fees", IFERROR(VLOOKUP(A1672,Setting!$E$39:$G$355,3,FALSE),""),""))</f>
        <v/>
      </c>
      <c r="M1672" s="46" t="str">
        <f t="shared" si="26"/>
        <v/>
      </c>
    </row>
    <row r="1673" spans="5:13" ht="24.95" customHeight="1" x14ac:dyDescent="0.3">
      <c r="E1673" s="20" t="str">
        <f>IF(A1673="","",COUNTIFS($A$2:A1673,A1673,$B$2:B1673,B1673)&amp; IF(B1673="National Park Fees", IFERROR(VLOOKUP(A1673,Setting!$E$39:$G$355,3,FALSE),""),""))</f>
        <v/>
      </c>
      <c r="M1673" s="46" t="str">
        <f t="shared" si="26"/>
        <v/>
      </c>
    </row>
    <row r="1674" spans="5:13" ht="24.95" customHeight="1" x14ac:dyDescent="0.3">
      <c r="E1674" s="20" t="str">
        <f>IF(A1674="","",COUNTIFS($A$2:A1674,A1674,$B$2:B1674,B1674)&amp; IF(B1674="National Park Fees", IFERROR(VLOOKUP(A1674,Setting!$E$39:$G$355,3,FALSE),""),""))</f>
        <v/>
      </c>
      <c r="M1674" s="46" t="str">
        <f t="shared" si="26"/>
        <v/>
      </c>
    </row>
    <row r="1675" spans="5:13" ht="24.95" customHeight="1" x14ac:dyDescent="0.3">
      <c r="E1675" s="20" t="str">
        <f>IF(A1675="","",COUNTIFS($A$2:A1675,A1675,$B$2:B1675,B1675)&amp; IF(B1675="National Park Fees", IFERROR(VLOOKUP(A1675,Setting!$E$39:$G$355,3,FALSE),""),""))</f>
        <v/>
      </c>
      <c r="M1675" s="46" t="str">
        <f t="shared" si="26"/>
        <v/>
      </c>
    </row>
    <row r="1676" spans="5:13" ht="24.95" customHeight="1" x14ac:dyDescent="0.3">
      <c r="E1676" s="20" t="str">
        <f>IF(A1676="","",COUNTIFS($A$2:A1676,A1676,$B$2:B1676,B1676)&amp; IF(B1676="National Park Fees", IFERROR(VLOOKUP(A1676,Setting!$E$39:$G$355,3,FALSE),""),""))</f>
        <v/>
      </c>
      <c r="M1676" s="46" t="str">
        <f t="shared" si="26"/>
        <v/>
      </c>
    </row>
    <row r="1677" spans="5:13" ht="24.95" customHeight="1" x14ac:dyDescent="0.3">
      <c r="E1677" s="20" t="str">
        <f>IF(A1677="","",COUNTIFS($A$2:A1677,A1677,$B$2:B1677,B1677)&amp; IF(B1677="National Park Fees", IFERROR(VLOOKUP(A1677,Setting!$E$39:$G$355,3,FALSE),""),""))</f>
        <v/>
      </c>
      <c r="M1677" s="46" t="str">
        <f t="shared" si="26"/>
        <v/>
      </c>
    </row>
    <row r="1678" spans="5:13" ht="24.95" customHeight="1" x14ac:dyDescent="0.3">
      <c r="E1678" s="20" t="str">
        <f>IF(A1678="","",COUNTIFS($A$2:A1678,A1678,$B$2:B1678,B1678)&amp; IF(B1678="National Park Fees", IFERROR(VLOOKUP(A1678,Setting!$E$39:$G$355,3,FALSE),""),""))</f>
        <v/>
      </c>
      <c r="M1678" s="46" t="str">
        <f t="shared" si="26"/>
        <v/>
      </c>
    </row>
    <row r="1679" spans="5:13" ht="24.95" customHeight="1" x14ac:dyDescent="0.3">
      <c r="E1679" s="20" t="str">
        <f>IF(A1679="","",COUNTIFS($A$2:A1679,A1679,$B$2:B1679,B1679)&amp; IF(B1679="National Park Fees", IFERROR(VLOOKUP(A1679,Setting!$E$39:$G$355,3,FALSE),""),""))</f>
        <v/>
      </c>
      <c r="M1679" s="46" t="str">
        <f t="shared" ref="M1679:M1742" si="27">IF(AND($F1679="",$G1679="",$A1679&lt;&gt;""),"Mistake","")</f>
        <v/>
      </c>
    </row>
    <row r="1680" spans="5:13" ht="24.95" customHeight="1" x14ac:dyDescent="0.3">
      <c r="E1680" s="20" t="str">
        <f>IF(A1680="","",COUNTIFS($A$2:A1680,A1680,$B$2:B1680,B1680)&amp; IF(B1680="National Park Fees", IFERROR(VLOOKUP(A1680,Setting!$E$39:$G$355,3,FALSE),""),""))</f>
        <v/>
      </c>
      <c r="M1680" s="46" t="str">
        <f t="shared" si="27"/>
        <v/>
      </c>
    </row>
    <row r="1681" spans="5:13" ht="24.95" customHeight="1" x14ac:dyDescent="0.3">
      <c r="E1681" s="20" t="str">
        <f>IF(A1681="","",COUNTIFS($A$2:A1681,A1681,$B$2:B1681,B1681)&amp; IF(B1681="National Park Fees", IFERROR(VLOOKUP(A1681,Setting!$E$39:$G$355,3,FALSE),""),""))</f>
        <v/>
      </c>
      <c r="M1681" s="46" t="str">
        <f t="shared" si="27"/>
        <v/>
      </c>
    </row>
    <row r="1682" spans="5:13" ht="24.95" customHeight="1" x14ac:dyDescent="0.3">
      <c r="E1682" s="20" t="str">
        <f>IF(A1682="","",COUNTIFS($A$2:A1682,A1682,$B$2:B1682,B1682)&amp; IF(B1682="National Park Fees", IFERROR(VLOOKUP(A1682,Setting!$E$39:$G$355,3,FALSE),""),""))</f>
        <v/>
      </c>
      <c r="M1682" s="46" t="str">
        <f t="shared" si="27"/>
        <v/>
      </c>
    </row>
    <row r="1683" spans="5:13" ht="24.95" customHeight="1" x14ac:dyDescent="0.3">
      <c r="E1683" s="20" t="str">
        <f>IF(A1683="","",COUNTIFS($A$2:A1683,A1683,$B$2:B1683,B1683)&amp; IF(B1683="National Park Fees", IFERROR(VLOOKUP(A1683,Setting!$E$39:$G$355,3,FALSE),""),""))</f>
        <v/>
      </c>
      <c r="M1683" s="46" t="str">
        <f t="shared" si="27"/>
        <v/>
      </c>
    </row>
    <row r="1684" spans="5:13" ht="24.95" customHeight="1" x14ac:dyDescent="0.3">
      <c r="E1684" s="20" t="str">
        <f>IF(A1684="","",COUNTIFS($A$2:A1684,A1684,$B$2:B1684,B1684)&amp; IF(B1684="National Park Fees", IFERROR(VLOOKUP(A1684,Setting!$E$39:$G$355,3,FALSE),""),""))</f>
        <v/>
      </c>
      <c r="M1684" s="46" t="str">
        <f t="shared" si="27"/>
        <v/>
      </c>
    </row>
    <row r="1685" spans="5:13" ht="24.95" customHeight="1" x14ac:dyDescent="0.3">
      <c r="E1685" s="20" t="str">
        <f>IF(A1685="","",COUNTIFS($A$2:A1685,A1685,$B$2:B1685,B1685)&amp; IF(B1685="National Park Fees", IFERROR(VLOOKUP(A1685,Setting!$E$39:$G$355,3,FALSE),""),""))</f>
        <v/>
      </c>
      <c r="M1685" s="46" t="str">
        <f t="shared" si="27"/>
        <v/>
      </c>
    </row>
    <row r="1686" spans="5:13" ht="24.95" customHeight="1" x14ac:dyDescent="0.3">
      <c r="E1686" s="20" t="str">
        <f>IF(A1686="","",COUNTIFS($A$2:A1686,A1686,$B$2:B1686,B1686)&amp; IF(B1686="National Park Fees", IFERROR(VLOOKUP(A1686,Setting!$E$39:$G$355,3,FALSE),""),""))</f>
        <v/>
      </c>
      <c r="M1686" s="46" t="str">
        <f t="shared" si="27"/>
        <v/>
      </c>
    </row>
    <row r="1687" spans="5:13" ht="24.95" customHeight="1" x14ac:dyDescent="0.3">
      <c r="E1687" s="20" t="str">
        <f>IF(A1687="","",COUNTIFS($A$2:A1687,A1687,$B$2:B1687,B1687)&amp; IF(B1687="National Park Fees", IFERROR(VLOOKUP(A1687,Setting!$E$39:$G$355,3,FALSE),""),""))</f>
        <v/>
      </c>
      <c r="M1687" s="46" t="str">
        <f t="shared" si="27"/>
        <v/>
      </c>
    </row>
    <row r="1688" spans="5:13" ht="24.95" customHeight="1" x14ac:dyDescent="0.3">
      <c r="E1688" s="20" t="str">
        <f>IF(A1688="","",COUNTIFS($A$2:A1688,A1688,$B$2:B1688,B1688)&amp; IF(B1688="National Park Fees", IFERROR(VLOOKUP(A1688,Setting!$E$39:$G$355,3,FALSE),""),""))</f>
        <v/>
      </c>
      <c r="M1688" s="46" t="str">
        <f t="shared" si="27"/>
        <v/>
      </c>
    </row>
    <row r="1689" spans="5:13" ht="24.95" customHeight="1" x14ac:dyDescent="0.3">
      <c r="E1689" s="20" t="str">
        <f>IF(A1689="","",COUNTIFS($A$2:A1689,A1689,$B$2:B1689,B1689)&amp; IF(B1689="National Park Fees", IFERROR(VLOOKUP(A1689,Setting!$E$39:$G$355,3,FALSE),""),""))</f>
        <v/>
      </c>
      <c r="M1689" s="46" t="str">
        <f t="shared" si="27"/>
        <v/>
      </c>
    </row>
    <row r="1690" spans="5:13" ht="24.95" customHeight="1" x14ac:dyDescent="0.3">
      <c r="E1690" s="20" t="str">
        <f>IF(A1690="","",COUNTIFS($A$2:A1690,A1690,$B$2:B1690,B1690)&amp; IF(B1690="National Park Fees", IFERROR(VLOOKUP(A1690,Setting!$E$39:$G$355,3,FALSE),""),""))</f>
        <v/>
      </c>
      <c r="M1690" s="46" t="str">
        <f t="shared" si="27"/>
        <v/>
      </c>
    </row>
    <row r="1691" spans="5:13" ht="24.95" customHeight="1" x14ac:dyDescent="0.3">
      <c r="E1691" s="20" t="str">
        <f>IF(A1691="","",COUNTIFS($A$2:A1691,A1691,$B$2:B1691,B1691)&amp; IF(B1691="National Park Fees", IFERROR(VLOOKUP(A1691,Setting!$E$39:$G$355,3,FALSE),""),""))</f>
        <v/>
      </c>
      <c r="M1691" s="46" t="str">
        <f t="shared" si="27"/>
        <v/>
      </c>
    </row>
    <row r="1692" spans="5:13" ht="24.95" customHeight="1" x14ac:dyDescent="0.3">
      <c r="E1692" s="20" t="str">
        <f>IF(A1692="","",COUNTIFS($A$2:A1692,A1692,$B$2:B1692,B1692)&amp; IF(B1692="National Park Fees", IFERROR(VLOOKUP(A1692,Setting!$E$39:$G$355,3,FALSE),""),""))</f>
        <v/>
      </c>
      <c r="M1692" s="46" t="str">
        <f t="shared" si="27"/>
        <v/>
      </c>
    </row>
    <row r="1693" spans="5:13" ht="24.95" customHeight="1" x14ac:dyDescent="0.3">
      <c r="E1693" s="20" t="str">
        <f>IF(A1693="","",COUNTIFS($A$2:A1693,A1693,$B$2:B1693,B1693)&amp; IF(B1693="National Park Fees", IFERROR(VLOOKUP(A1693,Setting!$E$39:$G$355,3,FALSE),""),""))</f>
        <v/>
      </c>
      <c r="M1693" s="46" t="str">
        <f t="shared" si="27"/>
        <v/>
      </c>
    </row>
    <row r="1694" spans="5:13" ht="24.95" customHeight="1" x14ac:dyDescent="0.3">
      <c r="E1694" s="20" t="str">
        <f>IF(A1694="","",COUNTIFS($A$2:A1694,A1694,$B$2:B1694,B1694)&amp; IF(B1694="National Park Fees", IFERROR(VLOOKUP(A1694,Setting!$E$39:$G$355,3,FALSE),""),""))</f>
        <v/>
      </c>
      <c r="M1694" s="46" t="str">
        <f t="shared" si="27"/>
        <v/>
      </c>
    </row>
    <row r="1695" spans="5:13" ht="24.95" customHeight="1" x14ac:dyDescent="0.3">
      <c r="E1695" s="20" t="str">
        <f>IF(A1695="","",COUNTIFS($A$2:A1695,A1695,$B$2:B1695,B1695)&amp; IF(B1695="National Park Fees", IFERROR(VLOOKUP(A1695,Setting!$E$39:$G$355,3,FALSE),""),""))</f>
        <v/>
      </c>
      <c r="M1695" s="46" t="str">
        <f t="shared" si="27"/>
        <v/>
      </c>
    </row>
    <row r="1696" spans="5:13" ht="24.95" customHeight="1" x14ac:dyDescent="0.3">
      <c r="E1696" s="20" t="str">
        <f>IF(A1696="","",COUNTIFS($A$2:A1696,A1696,$B$2:B1696,B1696)&amp; IF(B1696="National Park Fees", IFERROR(VLOOKUP(A1696,Setting!$E$39:$G$355,3,FALSE),""),""))</f>
        <v/>
      </c>
      <c r="M1696" s="46" t="str">
        <f t="shared" si="27"/>
        <v/>
      </c>
    </row>
    <row r="1697" spans="5:13" ht="24.95" customHeight="1" x14ac:dyDescent="0.3">
      <c r="E1697" s="20" t="str">
        <f>IF(A1697="","",COUNTIFS($A$2:A1697,A1697,$B$2:B1697,B1697)&amp; IF(B1697="National Park Fees", IFERROR(VLOOKUP(A1697,Setting!$E$39:$G$355,3,FALSE),""),""))</f>
        <v/>
      </c>
      <c r="M1697" s="46" t="str">
        <f t="shared" si="27"/>
        <v/>
      </c>
    </row>
    <row r="1698" spans="5:13" ht="24.95" customHeight="1" x14ac:dyDescent="0.3">
      <c r="E1698" s="20" t="str">
        <f>IF(A1698="","",COUNTIFS($A$2:A1698,A1698,$B$2:B1698,B1698)&amp; IF(B1698="National Park Fees", IFERROR(VLOOKUP(A1698,Setting!$E$39:$G$355,3,FALSE),""),""))</f>
        <v/>
      </c>
      <c r="M1698" s="46" t="str">
        <f t="shared" si="27"/>
        <v/>
      </c>
    </row>
    <row r="1699" spans="5:13" ht="24.95" customHeight="1" x14ac:dyDescent="0.3">
      <c r="E1699" s="20" t="str">
        <f>IF(A1699="","",COUNTIFS($A$2:A1699,A1699,$B$2:B1699,B1699)&amp; IF(B1699="National Park Fees", IFERROR(VLOOKUP(A1699,Setting!$E$39:$G$355,3,FALSE),""),""))</f>
        <v/>
      </c>
      <c r="M1699" s="46" t="str">
        <f t="shared" si="27"/>
        <v/>
      </c>
    </row>
    <row r="1700" spans="5:13" ht="24.95" customHeight="1" x14ac:dyDescent="0.3">
      <c r="E1700" s="20" t="str">
        <f>IF(A1700="","",COUNTIFS($A$2:A1700,A1700,$B$2:B1700,B1700)&amp; IF(B1700="National Park Fees", IFERROR(VLOOKUP(A1700,Setting!$E$39:$G$355,3,FALSE),""),""))</f>
        <v/>
      </c>
      <c r="M1700" s="46" t="str">
        <f t="shared" si="27"/>
        <v/>
      </c>
    </row>
    <row r="1701" spans="5:13" ht="24.95" customHeight="1" x14ac:dyDescent="0.3">
      <c r="M1701" s="46" t="str">
        <f t="shared" si="27"/>
        <v/>
      </c>
    </row>
    <row r="1702" spans="5:13" ht="24.95" customHeight="1" x14ac:dyDescent="0.3">
      <c r="M1702" s="46" t="str">
        <f t="shared" si="27"/>
        <v/>
      </c>
    </row>
    <row r="1703" spans="5:13" ht="24.95" customHeight="1" x14ac:dyDescent="0.3">
      <c r="M1703" s="46" t="str">
        <f t="shared" si="27"/>
        <v/>
      </c>
    </row>
    <row r="1704" spans="5:13" ht="24.95" customHeight="1" x14ac:dyDescent="0.3">
      <c r="M1704" s="46" t="str">
        <f t="shared" si="27"/>
        <v/>
      </c>
    </row>
    <row r="1705" spans="5:13" ht="24.95" customHeight="1" x14ac:dyDescent="0.3">
      <c r="M1705" s="46" t="str">
        <f t="shared" si="27"/>
        <v/>
      </c>
    </row>
    <row r="1706" spans="5:13" ht="24.95" customHeight="1" x14ac:dyDescent="0.3">
      <c r="M1706" s="46" t="str">
        <f t="shared" si="27"/>
        <v/>
      </c>
    </row>
    <row r="1707" spans="5:13" ht="24.95" customHeight="1" x14ac:dyDescent="0.3">
      <c r="M1707" s="46" t="str">
        <f t="shared" si="27"/>
        <v/>
      </c>
    </row>
    <row r="1708" spans="5:13" ht="24.95" customHeight="1" x14ac:dyDescent="0.3">
      <c r="M1708" s="46" t="str">
        <f t="shared" si="27"/>
        <v/>
      </c>
    </row>
    <row r="1709" spans="5:13" ht="24.95" customHeight="1" x14ac:dyDescent="0.3">
      <c r="M1709" s="46" t="str">
        <f t="shared" si="27"/>
        <v/>
      </c>
    </row>
    <row r="1710" spans="5:13" ht="24.95" customHeight="1" x14ac:dyDescent="0.3">
      <c r="M1710" s="46" t="str">
        <f t="shared" si="27"/>
        <v/>
      </c>
    </row>
    <row r="1711" spans="5:13" ht="24.95" customHeight="1" x14ac:dyDescent="0.3">
      <c r="M1711" s="46" t="str">
        <f t="shared" si="27"/>
        <v/>
      </c>
    </row>
    <row r="1712" spans="5:13" ht="24.95" customHeight="1" x14ac:dyDescent="0.3">
      <c r="M1712" s="46" t="str">
        <f t="shared" si="27"/>
        <v/>
      </c>
    </row>
    <row r="1713" spans="13:13" ht="24.95" customHeight="1" x14ac:dyDescent="0.3">
      <c r="M1713" s="46" t="str">
        <f t="shared" si="27"/>
        <v/>
      </c>
    </row>
    <row r="1714" spans="13:13" ht="24.95" customHeight="1" x14ac:dyDescent="0.3">
      <c r="M1714" s="46" t="str">
        <f t="shared" si="27"/>
        <v/>
      </c>
    </row>
    <row r="1715" spans="13:13" ht="24.95" customHeight="1" x14ac:dyDescent="0.3">
      <c r="M1715" s="46" t="str">
        <f t="shared" si="27"/>
        <v/>
      </c>
    </row>
    <row r="1716" spans="13:13" ht="24.95" customHeight="1" x14ac:dyDescent="0.3">
      <c r="M1716" s="46" t="str">
        <f t="shared" si="27"/>
        <v/>
      </c>
    </row>
    <row r="1717" spans="13:13" ht="24.95" customHeight="1" x14ac:dyDescent="0.3">
      <c r="M1717" s="46" t="str">
        <f t="shared" si="27"/>
        <v/>
      </c>
    </row>
    <row r="1718" spans="13:13" ht="24.95" customHeight="1" x14ac:dyDescent="0.3">
      <c r="M1718" s="46" t="str">
        <f t="shared" si="27"/>
        <v/>
      </c>
    </row>
    <row r="1719" spans="13:13" ht="24.95" customHeight="1" x14ac:dyDescent="0.3">
      <c r="M1719" s="46" t="str">
        <f t="shared" si="27"/>
        <v/>
      </c>
    </row>
    <row r="1720" spans="13:13" ht="24.95" customHeight="1" x14ac:dyDescent="0.3">
      <c r="M1720" s="46" t="str">
        <f t="shared" si="27"/>
        <v/>
      </c>
    </row>
    <row r="1721" spans="13:13" ht="24.95" customHeight="1" x14ac:dyDescent="0.3">
      <c r="M1721" s="46" t="str">
        <f t="shared" si="27"/>
        <v/>
      </c>
    </row>
    <row r="1722" spans="13:13" ht="24.95" customHeight="1" x14ac:dyDescent="0.3">
      <c r="M1722" s="46" t="str">
        <f t="shared" si="27"/>
        <v/>
      </c>
    </row>
    <row r="1723" spans="13:13" ht="24.95" customHeight="1" x14ac:dyDescent="0.3">
      <c r="M1723" s="46" t="str">
        <f t="shared" si="27"/>
        <v/>
      </c>
    </row>
    <row r="1724" spans="13:13" ht="24.95" customHeight="1" x14ac:dyDescent="0.3">
      <c r="M1724" s="46" t="str">
        <f t="shared" si="27"/>
        <v/>
      </c>
    </row>
    <row r="1725" spans="13:13" ht="24.95" customHeight="1" x14ac:dyDescent="0.3">
      <c r="M1725" s="46" t="str">
        <f t="shared" si="27"/>
        <v/>
      </c>
    </row>
    <row r="1726" spans="13:13" ht="24.95" customHeight="1" x14ac:dyDescent="0.3">
      <c r="M1726" s="46" t="str">
        <f t="shared" si="27"/>
        <v/>
      </c>
    </row>
    <row r="1727" spans="13:13" ht="24.95" customHeight="1" x14ac:dyDescent="0.3">
      <c r="M1727" s="46" t="str">
        <f t="shared" si="27"/>
        <v/>
      </c>
    </row>
    <row r="1728" spans="13:13" ht="24.95" customHeight="1" x14ac:dyDescent="0.3">
      <c r="M1728" s="46" t="str">
        <f t="shared" si="27"/>
        <v/>
      </c>
    </row>
    <row r="1729" spans="13:13" ht="24.95" customHeight="1" x14ac:dyDescent="0.3">
      <c r="M1729" s="46" t="str">
        <f t="shared" si="27"/>
        <v/>
      </c>
    </row>
    <row r="1730" spans="13:13" ht="24.95" customHeight="1" x14ac:dyDescent="0.3">
      <c r="M1730" s="46" t="str">
        <f t="shared" si="27"/>
        <v/>
      </c>
    </row>
    <row r="1731" spans="13:13" ht="24.95" customHeight="1" x14ac:dyDescent="0.3">
      <c r="M1731" s="46" t="str">
        <f t="shared" si="27"/>
        <v/>
      </c>
    </row>
    <row r="1732" spans="13:13" ht="24.95" customHeight="1" x14ac:dyDescent="0.3">
      <c r="M1732" s="46" t="str">
        <f t="shared" si="27"/>
        <v/>
      </c>
    </row>
    <row r="1733" spans="13:13" ht="24.95" customHeight="1" x14ac:dyDescent="0.3">
      <c r="M1733" s="46" t="str">
        <f t="shared" si="27"/>
        <v/>
      </c>
    </row>
    <row r="1734" spans="13:13" ht="24.95" customHeight="1" x14ac:dyDescent="0.3">
      <c r="M1734" s="46" t="str">
        <f t="shared" si="27"/>
        <v/>
      </c>
    </row>
    <row r="1735" spans="13:13" ht="24.95" customHeight="1" x14ac:dyDescent="0.3">
      <c r="M1735" s="46" t="str">
        <f t="shared" si="27"/>
        <v/>
      </c>
    </row>
    <row r="1736" spans="13:13" ht="24.95" customHeight="1" x14ac:dyDescent="0.3">
      <c r="M1736" s="46" t="str">
        <f t="shared" si="27"/>
        <v/>
      </c>
    </row>
    <row r="1737" spans="13:13" ht="24.95" customHeight="1" x14ac:dyDescent="0.3">
      <c r="M1737" s="46" t="str">
        <f t="shared" si="27"/>
        <v/>
      </c>
    </row>
    <row r="1738" spans="13:13" ht="24.95" customHeight="1" x14ac:dyDescent="0.3">
      <c r="M1738" s="46" t="str">
        <f t="shared" si="27"/>
        <v/>
      </c>
    </row>
    <row r="1739" spans="13:13" ht="24.95" customHeight="1" x14ac:dyDescent="0.3">
      <c r="M1739" s="46" t="str">
        <f t="shared" si="27"/>
        <v/>
      </c>
    </row>
    <row r="1740" spans="13:13" ht="24.95" customHeight="1" x14ac:dyDescent="0.3">
      <c r="M1740" s="46" t="str">
        <f t="shared" si="27"/>
        <v/>
      </c>
    </row>
    <row r="1741" spans="13:13" ht="24.95" customHeight="1" x14ac:dyDescent="0.3">
      <c r="M1741" s="46" t="str">
        <f t="shared" si="27"/>
        <v/>
      </c>
    </row>
    <row r="1742" spans="13:13" ht="24.95" customHeight="1" x14ac:dyDescent="0.3">
      <c r="M1742" s="46" t="str">
        <f t="shared" si="27"/>
        <v/>
      </c>
    </row>
    <row r="1743" spans="13:13" ht="24.95" customHeight="1" x14ac:dyDescent="0.3">
      <c r="M1743" s="46" t="str">
        <f t="shared" ref="M1743:M1806" si="28">IF(AND($F1743="",$G1743="",$A1743&lt;&gt;""),"Mistake","")</f>
        <v/>
      </c>
    </row>
    <row r="1744" spans="13:13" ht="24.95" customHeight="1" x14ac:dyDescent="0.3">
      <c r="M1744" s="46" t="str">
        <f t="shared" si="28"/>
        <v/>
      </c>
    </row>
    <row r="1745" spans="13:13" ht="24.95" customHeight="1" x14ac:dyDescent="0.3">
      <c r="M1745" s="46" t="str">
        <f t="shared" si="28"/>
        <v/>
      </c>
    </row>
    <row r="1746" spans="13:13" ht="24.95" customHeight="1" x14ac:dyDescent="0.3">
      <c r="M1746" s="46" t="str">
        <f t="shared" si="28"/>
        <v/>
      </c>
    </row>
    <row r="1747" spans="13:13" ht="24.95" customHeight="1" x14ac:dyDescent="0.3">
      <c r="M1747" s="46" t="str">
        <f t="shared" si="28"/>
        <v/>
      </c>
    </row>
    <row r="1748" spans="13:13" ht="24.95" customHeight="1" x14ac:dyDescent="0.3">
      <c r="M1748" s="46" t="str">
        <f t="shared" si="28"/>
        <v/>
      </c>
    </row>
    <row r="1749" spans="13:13" ht="24.95" customHeight="1" x14ac:dyDescent="0.3">
      <c r="M1749" s="46" t="str">
        <f t="shared" si="28"/>
        <v/>
      </c>
    </row>
    <row r="1750" spans="13:13" ht="24.95" customHeight="1" x14ac:dyDescent="0.3">
      <c r="M1750" s="46" t="str">
        <f t="shared" si="28"/>
        <v/>
      </c>
    </row>
    <row r="1751" spans="13:13" ht="24.95" customHeight="1" x14ac:dyDescent="0.3">
      <c r="M1751" s="46" t="str">
        <f t="shared" si="28"/>
        <v/>
      </c>
    </row>
    <row r="1752" spans="13:13" ht="24.95" customHeight="1" x14ac:dyDescent="0.3">
      <c r="M1752" s="46" t="str">
        <f t="shared" si="28"/>
        <v/>
      </c>
    </row>
    <row r="1753" spans="13:13" ht="24.95" customHeight="1" x14ac:dyDescent="0.3">
      <c r="M1753" s="46" t="str">
        <f t="shared" si="28"/>
        <v/>
      </c>
    </row>
    <row r="1754" spans="13:13" ht="24.95" customHeight="1" x14ac:dyDescent="0.3">
      <c r="M1754" s="46" t="str">
        <f t="shared" si="28"/>
        <v/>
      </c>
    </row>
    <row r="1755" spans="13:13" ht="24.95" customHeight="1" x14ac:dyDescent="0.3">
      <c r="M1755" s="46" t="str">
        <f t="shared" si="28"/>
        <v/>
      </c>
    </row>
    <row r="1756" spans="13:13" ht="24.95" customHeight="1" x14ac:dyDescent="0.3">
      <c r="M1756" s="46" t="str">
        <f t="shared" si="28"/>
        <v/>
      </c>
    </row>
    <row r="1757" spans="13:13" ht="24.95" customHeight="1" x14ac:dyDescent="0.3">
      <c r="M1757" s="46" t="str">
        <f t="shared" si="28"/>
        <v/>
      </c>
    </row>
    <row r="1758" spans="13:13" ht="24.95" customHeight="1" x14ac:dyDescent="0.3">
      <c r="M1758" s="46" t="str">
        <f t="shared" si="28"/>
        <v/>
      </c>
    </row>
    <row r="1759" spans="13:13" ht="24.95" customHeight="1" x14ac:dyDescent="0.3">
      <c r="M1759" s="46" t="str">
        <f t="shared" si="28"/>
        <v/>
      </c>
    </row>
    <row r="1760" spans="13:13" ht="24.95" customHeight="1" x14ac:dyDescent="0.3">
      <c r="M1760" s="46" t="str">
        <f t="shared" si="28"/>
        <v/>
      </c>
    </row>
    <row r="1761" spans="13:13" ht="24.95" customHeight="1" x14ac:dyDescent="0.3">
      <c r="M1761" s="46" t="str">
        <f t="shared" si="28"/>
        <v/>
      </c>
    </row>
    <row r="1762" spans="13:13" ht="24.95" customHeight="1" x14ac:dyDescent="0.3">
      <c r="M1762" s="46" t="str">
        <f t="shared" si="28"/>
        <v/>
      </c>
    </row>
    <row r="1763" spans="13:13" ht="24.95" customHeight="1" x14ac:dyDescent="0.3">
      <c r="M1763" s="46" t="str">
        <f t="shared" si="28"/>
        <v/>
      </c>
    </row>
    <row r="1764" spans="13:13" ht="24.95" customHeight="1" x14ac:dyDescent="0.3">
      <c r="M1764" s="46" t="str">
        <f t="shared" si="28"/>
        <v/>
      </c>
    </row>
    <row r="1765" spans="13:13" ht="24.95" customHeight="1" x14ac:dyDescent="0.3">
      <c r="M1765" s="46" t="str">
        <f t="shared" si="28"/>
        <v/>
      </c>
    </row>
    <row r="1766" spans="13:13" ht="24.95" customHeight="1" x14ac:dyDescent="0.3">
      <c r="M1766" s="46" t="str">
        <f t="shared" si="28"/>
        <v/>
      </c>
    </row>
    <row r="1767" spans="13:13" ht="24.95" customHeight="1" x14ac:dyDescent="0.3">
      <c r="M1767" s="46" t="str">
        <f t="shared" si="28"/>
        <v/>
      </c>
    </row>
    <row r="1768" spans="13:13" ht="24.95" customHeight="1" x14ac:dyDescent="0.3">
      <c r="M1768" s="46" t="str">
        <f t="shared" si="28"/>
        <v/>
      </c>
    </row>
    <row r="1769" spans="13:13" ht="24.95" customHeight="1" x14ac:dyDescent="0.3">
      <c r="M1769" s="46" t="str">
        <f t="shared" si="28"/>
        <v/>
      </c>
    </row>
    <row r="1770" spans="13:13" ht="24.95" customHeight="1" x14ac:dyDescent="0.3">
      <c r="M1770" s="46" t="str">
        <f t="shared" si="28"/>
        <v/>
      </c>
    </row>
    <row r="1771" spans="13:13" ht="24.95" customHeight="1" x14ac:dyDescent="0.3">
      <c r="M1771" s="46" t="str">
        <f t="shared" si="28"/>
        <v/>
      </c>
    </row>
    <row r="1772" spans="13:13" ht="24.95" customHeight="1" x14ac:dyDescent="0.3">
      <c r="M1772" s="46" t="str">
        <f t="shared" si="28"/>
        <v/>
      </c>
    </row>
    <row r="1773" spans="13:13" ht="24.95" customHeight="1" x14ac:dyDescent="0.3">
      <c r="M1773" s="46" t="str">
        <f t="shared" si="28"/>
        <v/>
      </c>
    </row>
    <row r="1774" spans="13:13" ht="24.95" customHeight="1" x14ac:dyDescent="0.3">
      <c r="M1774" s="46" t="str">
        <f t="shared" si="28"/>
        <v/>
      </c>
    </row>
    <row r="1775" spans="13:13" ht="24.95" customHeight="1" x14ac:dyDescent="0.3">
      <c r="M1775" s="46" t="str">
        <f t="shared" si="28"/>
        <v/>
      </c>
    </row>
    <row r="1776" spans="13:13" ht="24.95" customHeight="1" x14ac:dyDescent="0.3">
      <c r="M1776" s="46" t="str">
        <f t="shared" si="28"/>
        <v/>
      </c>
    </row>
    <row r="1777" spans="13:13" ht="24.95" customHeight="1" x14ac:dyDescent="0.3">
      <c r="M1777" s="46" t="str">
        <f t="shared" si="28"/>
        <v/>
      </c>
    </row>
    <row r="1778" spans="13:13" ht="24.95" customHeight="1" x14ac:dyDescent="0.3">
      <c r="M1778" s="46" t="str">
        <f t="shared" si="28"/>
        <v/>
      </c>
    </row>
    <row r="1779" spans="13:13" ht="24.95" customHeight="1" x14ac:dyDescent="0.3">
      <c r="M1779" s="46" t="str">
        <f t="shared" si="28"/>
        <v/>
      </c>
    </row>
    <row r="1780" spans="13:13" ht="24.95" customHeight="1" x14ac:dyDescent="0.3">
      <c r="M1780" s="46" t="str">
        <f t="shared" si="28"/>
        <v/>
      </c>
    </row>
    <row r="1781" spans="13:13" ht="24.95" customHeight="1" x14ac:dyDescent="0.3">
      <c r="M1781" s="46" t="str">
        <f t="shared" si="28"/>
        <v/>
      </c>
    </row>
    <row r="1782" spans="13:13" ht="24.95" customHeight="1" x14ac:dyDescent="0.3">
      <c r="M1782" s="46" t="str">
        <f t="shared" si="28"/>
        <v/>
      </c>
    </row>
    <row r="1783" spans="13:13" ht="24.95" customHeight="1" x14ac:dyDescent="0.3">
      <c r="M1783" s="46" t="str">
        <f t="shared" si="28"/>
        <v/>
      </c>
    </row>
    <row r="1784" spans="13:13" ht="24.95" customHeight="1" x14ac:dyDescent="0.3">
      <c r="M1784" s="46" t="str">
        <f t="shared" si="28"/>
        <v/>
      </c>
    </row>
    <row r="1785" spans="13:13" ht="24.95" customHeight="1" x14ac:dyDescent="0.3">
      <c r="M1785" s="46" t="str">
        <f t="shared" si="28"/>
        <v/>
      </c>
    </row>
    <row r="1786" spans="13:13" ht="24.95" customHeight="1" x14ac:dyDescent="0.3">
      <c r="M1786" s="46" t="str">
        <f t="shared" si="28"/>
        <v/>
      </c>
    </row>
    <row r="1787" spans="13:13" ht="24.95" customHeight="1" x14ac:dyDescent="0.3">
      <c r="M1787" s="46" t="str">
        <f t="shared" si="28"/>
        <v/>
      </c>
    </row>
    <row r="1788" spans="13:13" ht="24.95" customHeight="1" x14ac:dyDescent="0.3">
      <c r="M1788" s="46" t="str">
        <f t="shared" si="28"/>
        <v/>
      </c>
    </row>
    <row r="1789" spans="13:13" ht="24.95" customHeight="1" x14ac:dyDescent="0.3">
      <c r="M1789" s="46" t="str">
        <f t="shared" si="28"/>
        <v/>
      </c>
    </row>
    <row r="1790" spans="13:13" ht="24.95" customHeight="1" x14ac:dyDescent="0.3">
      <c r="M1790" s="46" t="str">
        <f t="shared" si="28"/>
        <v/>
      </c>
    </row>
    <row r="1791" spans="13:13" ht="24.95" customHeight="1" x14ac:dyDescent="0.3">
      <c r="M1791" s="46" t="str">
        <f t="shared" si="28"/>
        <v/>
      </c>
    </row>
    <row r="1792" spans="13:13" ht="24.95" customHeight="1" x14ac:dyDescent="0.3">
      <c r="M1792" s="46" t="str">
        <f t="shared" si="28"/>
        <v/>
      </c>
    </row>
    <row r="1793" spans="13:13" ht="24.95" customHeight="1" x14ac:dyDescent="0.3">
      <c r="M1793" s="46" t="str">
        <f t="shared" si="28"/>
        <v/>
      </c>
    </row>
    <row r="1794" spans="13:13" ht="24.95" customHeight="1" x14ac:dyDescent="0.3">
      <c r="M1794" s="46" t="str">
        <f t="shared" si="28"/>
        <v/>
      </c>
    </row>
    <row r="1795" spans="13:13" ht="24.95" customHeight="1" x14ac:dyDescent="0.3">
      <c r="M1795" s="46" t="str">
        <f t="shared" si="28"/>
        <v/>
      </c>
    </row>
    <row r="1796" spans="13:13" ht="24.95" customHeight="1" x14ac:dyDescent="0.3">
      <c r="M1796" s="46" t="str">
        <f t="shared" si="28"/>
        <v/>
      </c>
    </row>
    <row r="1797" spans="13:13" ht="24.95" customHeight="1" x14ac:dyDescent="0.3">
      <c r="M1797" s="46" t="str">
        <f t="shared" si="28"/>
        <v/>
      </c>
    </row>
    <row r="1798" spans="13:13" ht="24.95" customHeight="1" x14ac:dyDescent="0.3">
      <c r="M1798" s="46" t="str">
        <f t="shared" si="28"/>
        <v/>
      </c>
    </row>
    <row r="1799" spans="13:13" ht="24.95" customHeight="1" x14ac:dyDescent="0.3">
      <c r="M1799" s="46" t="str">
        <f t="shared" si="28"/>
        <v/>
      </c>
    </row>
    <row r="1800" spans="13:13" ht="24.95" customHeight="1" x14ac:dyDescent="0.3">
      <c r="M1800" s="46" t="str">
        <f t="shared" si="28"/>
        <v/>
      </c>
    </row>
    <row r="1801" spans="13:13" ht="24.95" customHeight="1" x14ac:dyDescent="0.3">
      <c r="M1801" s="46" t="str">
        <f t="shared" si="28"/>
        <v/>
      </c>
    </row>
    <row r="1802" spans="13:13" ht="24.95" customHeight="1" x14ac:dyDescent="0.3">
      <c r="M1802" s="46" t="str">
        <f t="shared" si="28"/>
        <v/>
      </c>
    </row>
    <row r="1803" spans="13:13" ht="24.95" customHeight="1" x14ac:dyDescent="0.3">
      <c r="M1803" s="46" t="str">
        <f t="shared" si="28"/>
        <v/>
      </c>
    </row>
    <row r="1804" spans="13:13" ht="24.95" customHeight="1" x14ac:dyDescent="0.3">
      <c r="M1804" s="46" t="str">
        <f t="shared" si="28"/>
        <v/>
      </c>
    </row>
    <row r="1805" spans="13:13" ht="24.95" customHeight="1" x14ac:dyDescent="0.3">
      <c r="M1805" s="46" t="str">
        <f t="shared" si="28"/>
        <v/>
      </c>
    </row>
    <row r="1806" spans="13:13" ht="24.95" customHeight="1" x14ac:dyDescent="0.3">
      <c r="M1806" s="46" t="str">
        <f t="shared" si="28"/>
        <v/>
      </c>
    </row>
    <row r="1807" spans="13:13" ht="24.95" customHeight="1" x14ac:dyDescent="0.3">
      <c r="M1807" s="46" t="str">
        <f t="shared" ref="M1807:M1870" si="29">IF(AND($F1807="",$G1807="",$A1807&lt;&gt;""),"Mistake","")</f>
        <v/>
      </c>
    </row>
    <row r="1808" spans="13:13" ht="24.95" customHeight="1" x14ac:dyDescent="0.3">
      <c r="M1808" s="46" t="str">
        <f t="shared" si="29"/>
        <v/>
      </c>
    </row>
    <row r="1809" spans="13:13" ht="24.95" customHeight="1" x14ac:dyDescent="0.3">
      <c r="M1809" s="46" t="str">
        <f t="shared" si="29"/>
        <v/>
      </c>
    </row>
    <row r="1810" spans="13:13" ht="24.95" customHeight="1" x14ac:dyDescent="0.3">
      <c r="M1810" s="46" t="str">
        <f t="shared" si="29"/>
        <v/>
      </c>
    </row>
    <row r="1811" spans="13:13" ht="24.95" customHeight="1" x14ac:dyDescent="0.3">
      <c r="M1811" s="46" t="str">
        <f t="shared" si="29"/>
        <v/>
      </c>
    </row>
    <row r="1812" spans="13:13" ht="24.95" customHeight="1" x14ac:dyDescent="0.3">
      <c r="M1812" s="46" t="str">
        <f t="shared" si="29"/>
        <v/>
      </c>
    </row>
    <row r="1813" spans="13:13" ht="24.95" customHeight="1" x14ac:dyDescent="0.3">
      <c r="M1813" s="46" t="str">
        <f t="shared" si="29"/>
        <v/>
      </c>
    </row>
    <row r="1814" spans="13:13" ht="24.95" customHeight="1" x14ac:dyDescent="0.3">
      <c r="M1814" s="46" t="str">
        <f t="shared" si="29"/>
        <v/>
      </c>
    </row>
    <row r="1815" spans="13:13" ht="24.95" customHeight="1" x14ac:dyDescent="0.3">
      <c r="M1815" s="46" t="str">
        <f t="shared" si="29"/>
        <v/>
      </c>
    </row>
    <row r="1816" spans="13:13" ht="24.95" customHeight="1" x14ac:dyDescent="0.3">
      <c r="M1816" s="46" t="str">
        <f t="shared" si="29"/>
        <v/>
      </c>
    </row>
    <row r="1817" spans="13:13" ht="24.95" customHeight="1" x14ac:dyDescent="0.3">
      <c r="M1817" s="46" t="str">
        <f t="shared" si="29"/>
        <v/>
      </c>
    </row>
    <row r="1818" spans="13:13" ht="24.95" customHeight="1" x14ac:dyDescent="0.3">
      <c r="M1818" s="46" t="str">
        <f t="shared" si="29"/>
        <v/>
      </c>
    </row>
    <row r="1819" spans="13:13" ht="24.95" customHeight="1" x14ac:dyDescent="0.3">
      <c r="M1819" s="46" t="str">
        <f t="shared" si="29"/>
        <v/>
      </c>
    </row>
    <row r="1820" spans="13:13" ht="24.95" customHeight="1" x14ac:dyDescent="0.3">
      <c r="M1820" s="46" t="str">
        <f t="shared" si="29"/>
        <v/>
      </c>
    </row>
    <row r="1821" spans="13:13" ht="24.95" customHeight="1" x14ac:dyDescent="0.3">
      <c r="M1821" s="46" t="str">
        <f t="shared" si="29"/>
        <v/>
      </c>
    </row>
    <row r="1822" spans="13:13" ht="24.95" customHeight="1" x14ac:dyDescent="0.3">
      <c r="M1822" s="46" t="str">
        <f t="shared" si="29"/>
        <v/>
      </c>
    </row>
    <row r="1823" spans="13:13" ht="24.95" customHeight="1" x14ac:dyDescent="0.3">
      <c r="M1823" s="46" t="str">
        <f t="shared" si="29"/>
        <v/>
      </c>
    </row>
    <row r="1824" spans="13:13" ht="24.95" customHeight="1" x14ac:dyDescent="0.3">
      <c r="M1824" s="46" t="str">
        <f t="shared" si="29"/>
        <v/>
      </c>
    </row>
    <row r="1825" spans="13:13" ht="24.95" customHeight="1" x14ac:dyDescent="0.3">
      <c r="M1825" s="46" t="str">
        <f t="shared" si="29"/>
        <v/>
      </c>
    </row>
    <row r="1826" spans="13:13" ht="24.95" customHeight="1" x14ac:dyDescent="0.3">
      <c r="M1826" s="46" t="str">
        <f t="shared" si="29"/>
        <v/>
      </c>
    </row>
    <row r="1827" spans="13:13" ht="24.95" customHeight="1" x14ac:dyDescent="0.3">
      <c r="M1827" s="46" t="str">
        <f t="shared" si="29"/>
        <v/>
      </c>
    </row>
    <row r="1828" spans="13:13" ht="24.95" customHeight="1" x14ac:dyDescent="0.3">
      <c r="M1828" s="46" t="str">
        <f t="shared" si="29"/>
        <v/>
      </c>
    </row>
    <row r="1829" spans="13:13" ht="24.95" customHeight="1" x14ac:dyDescent="0.3">
      <c r="M1829" s="46" t="str">
        <f t="shared" si="29"/>
        <v/>
      </c>
    </row>
    <row r="1830" spans="13:13" ht="24.95" customHeight="1" x14ac:dyDescent="0.3">
      <c r="M1830" s="46" t="str">
        <f t="shared" si="29"/>
        <v/>
      </c>
    </row>
    <row r="1831" spans="13:13" ht="24.95" customHeight="1" x14ac:dyDescent="0.3">
      <c r="M1831" s="46" t="str">
        <f t="shared" si="29"/>
        <v/>
      </c>
    </row>
    <row r="1832" spans="13:13" ht="24.95" customHeight="1" x14ac:dyDescent="0.3">
      <c r="M1832" s="46" t="str">
        <f t="shared" si="29"/>
        <v/>
      </c>
    </row>
    <row r="1833" spans="13:13" ht="24.95" customHeight="1" x14ac:dyDescent="0.3">
      <c r="M1833" s="46" t="str">
        <f t="shared" si="29"/>
        <v/>
      </c>
    </row>
    <row r="1834" spans="13:13" ht="24.95" customHeight="1" x14ac:dyDescent="0.3">
      <c r="M1834" s="46" t="str">
        <f t="shared" si="29"/>
        <v/>
      </c>
    </row>
    <row r="1835" spans="13:13" ht="24.95" customHeight="1" x14ac:dyDescent="0.3">
      <c r="M1835" s="46" t="str">
        <f t="shared" si="29"/>
        <v/>
      </c>
    </row>
    <row r="1836" spans="13:13" ht="24.95" customHeight="1" x14ac:dyDescent="0.3">
      <c r="M1836" s="46" t="str">
        <f t="shared" si="29"/>
        <v/>
      </c>
    </row>
    <row r="1837" spans="13:13" ht="24.95" customHeight="1" x14ac:dyDescent="0.3">
      <c r="M1837" s="46" t="str">
        <f t="shared" si="29"/>
        <v/>
      </c>
    </row>
    <row r="1838" spans="13:13" ht="24.95" customHeight="1" x14ac:dyDescent="0.3">
      <c r="M1838" s="46" t="str">
        <f t="shared" si="29"/>
        <v/>
      </c>
    </row>
    <row r="1839" spans="13:13" ht="24.95" customHeight="1" x14ac:dyDescent="0.3">
      <c r="M1839" s="46" t="str">
        <f t="shared" si="29"/>
        <v/>
      </c>
    </row>
    <row r="1840" spans="13:13" ht="24.95" customHeight="1" x14ac:dyDescent="0.3">
      <c r="M1840" s="46" t="str">
        <f t="shared" si="29"/>
        <v/>
      </c>
    </row>
    <row r="1841" spans="13:13" ht="24.95" customHeight="1" x14ac:dyDescent="0.3">
      <c r="M1841" s="46" t="str">
        <f t="shared" si="29"/>
        <v/>
      </c>
    </row>
    <row r="1842" spans="13:13" ht="24.95" customHeight="1" x14ac:dyDescent="0.3">
      <c r="M1842" s="46" t="str">
        <f t="shared" si="29"/>
        <v/>
      </c>
    </row>
    <row r="1843" spans="13:13" ht="24.95" customHeight="1" x14ac:dyDescent="0.3">
      <c r="M1843" s="46" t="str">
        <f t="shared" si="29"/>
        <v/>
      </c>
    </row>
    <row r="1844" spans="13:13" ht="24.95" customHeight="1" x14ac:dyDescent="0.3">
      <c r="M1844" s="46" t="str">
        <f t="shared" si="29"/>
        <v/>
      </c>
    </row>
    <row r="1845" spans="13:13" ht="24.95" customHeight="1" x14ac:dyDescent="0.3">
      <c r="M1845" s="46" t="str">
        <f t="shared" si="29"/>
        <v/>
      </c>
    </row>
    <row r="1846" spans="13:13" ht="24.95" customHeight="1" x14ac:dyDescent="0.3">
      <c r="M1846" s="46" t="str">
        <f t="shared" si="29"/>
        <v/>
      </c>
    </row>
    <row r="1847" spans="13:13" ht="24.95" customHeight="1" x14ac:dyDescent="0.3">
      <c r="M1847" s="46" t="str">
        <f t="shared" si="29"/>
        <v/>
      </c>
    </row>
    <row r="1848" spans="13:13" ht="24.95" customHeight="1" x14ac:dyDescent="0.3">
      <c r="M1848" s="46" t="str">
        <f t="shared" si="29"/>
        <v/>
      </c>
    </row>
    <row r="1849" spans="13:13" ht="24.95" customHeight="1" x14ac:dyDescent="0.3">
      <c r="M1849" s="46" t="str">
        <f t="shared" si="29"/>
        <v/>
      </c>
    </row>
    <row r="1850" spans="13:13" ht="24.95" customHeight="1" x14ac:dyDescent="0.3">
      <c r="M1850" s="46" t="str">
        <f t="shared" si="29"/>
        <v/>
      </c>
    </row>
    <row r="1851" spans="13:13" ht="24.95" customHeight="1" x14ac:dyDescent="0.3">
      <c r="M1851" s="46" t="str">
        <f t="shared" si="29"/>
        <v/>
      </c>
    </row>
    <row r="1852" spans="13:13" ht="24.95" customHeight="1" x14ac:dyDescent="0.3">
      <c r="M1852" s="46" t="str">
        <f t="shared" si="29"/>
        <v/>
      </c>
    </row>
    <row r="1853" spans="13:13" ht="24.95" customHeight="1" x14ac:dyDescent="0.3">
      <c r="M1853" s="46" t="str">
        <f t="shared" si="29"/>
        <v/>
      </c>
    </row>
    <row r="1854" spans="13:13" ht="24.95" customHeight="1" x14ac:dyDescent="0.3">
      <c r="M1854" s="46" t="str">
        <f t="shared" si="29"/>
        <v/>
      </c>
    </row>
    <row r="1855" spans="13:13" ht="24.95" customHeight="1" x14ac:dyDescent="0.3">
      <c r="M1855" s="46" t="str">
        <f t="shared" si="29"/>
        <v/>
      </c>
    </row>
    <row r="1856" spans="13:13" ht="24.95" customHeight="1" x14ac:dyDescent="0.3">
      <c r="M1856" s="46" t="str">
        <f t="shared" si="29"/>
        <v/>
      </c>
    </row>
    <row r="1857" spans="13:13" ht="24.95" customHeight="1" x14ac:dyDescent="0.3">
      <c r="M1857" s="46" t="str">
        <f t="shared" si="29"/>
        <v/>
      </c>
    </row>
    <row r="1858" spans="13:13" ht="24.95" customHeight="1" x14ac:dyDescent="0.3">
      <c r="M1858" s="46" t="str">
        <f t="shared" si="29"/>
        <v/>
      </c>
    </row>
    <row r="1859" spans="13:13" ht="24.95" customHeight="1" x14ac:dyDescent="0.3">
      <c r="M1859" s="46" t="str">
        <f t="shared" si="29"/>
        <v/>
      </c>
    </row>
    <row r="1860" spans="13:13" ht="24.95" customHeight="1" x14ac:dyDescent="0.3">
      <c r="M1860" s="46" t="str">
        <f t="shared" si="29"/>
        <v/>
      </c>
    </row>
    <row r="1861" spans="13:13" ht="24.95" customHeight="1" x14ac:dyDescent="0.3">
      <c r="M1861" s="46" t="str">
        <f t="shared" si="29"/>
        <v/>
      </c>
    </row>
    <row r="1862" spans="13:13" ht="24.95" customHeight="1" x14ac:dyDescent="0.3">
      <c r="M1862" s="46" t="str">
        <f t="shared" si="29"/>
        <v/>
      </c>
    </row>
    <row r="1863" spans="13:13" ht="24.95" customHeight="1" x14ac:dyDescent="0.3">
      <c r="M1863" s="46" t="str">
        <f t="shared" si="29"/>
        <v/>
      </c>
    </row>
    <row r="1864" spans="13:13" ht="24.95" customHeight="1" x14ac:dyDescent="0.3">
      <c r="M1864" s="46" t="str">
        <f t="shared" si="29"/>
        <v/>
      </c>
    </row>
    <row r="1865" spans="13:13" ht="24.95" customHeight="1" x14ac:dyDescent="0.3">
      <c r="M1865" s="46" t="str">
        <f t="shared" si="29"/>
        <v/>
      </c>
    </row>
    <row r="1866" spans="13:13" ht="24.95" customHeight="1" x14ac:dyDescent="0.3">
      <c r="M1866" s="46" t="str">
        <f t="shared" si="29"/>
        <v/>
      </c>
    </row>
    <row r="1867" spans="13:13" ht="24.95" customHeight="1" x14ac:dyDescent="0.3">
      <c r="M1867" s="46" t="str">
        <f t="shared" si="29"/>
        <v/>
      </c>
    </row>
    <row r="1868" spans="13:13" ht="24.95" customHeight="1" x14ac:dyDescent="0.3">
      <c r="M1868" s="46" t="str">
        <f t="shared" si="29"/>
        <v/>
      </c>
    </row>
    <row r="1869" spans="13:13" ht="24.95" customHeight="1" x14ac:dyDescent="0.3">
      <c r="M1869" s="46" t="str">
        <f t="shared" si="29"/>
        <v/>
      </c>
    </row>
    <row r="1870" spans="13:13" ht="24.95" customHeight="1" x14ac:dyDescent="0.3">
      <c r="M1870" s="46" t="str">
        <f t="shared" si="29"/>
        <v/>
      </c>
    </row>
    <row r="1871" spans="13:13" ht="24.95" customHeight="1" x14ac:dyDescent="0.3">
      <c r="M1871" s="46" t="str">
        <f t="shared" ref="M1871:M1934" si="30">IF(AND($F1871="",$G1871="",$A1871&lt;&gt;""),"Mistake","")</f>
        <v/>
      </c>
    </row>
    <row r="1872" spans="13:13" ht="24.95" customHeight="1" x14ac:dyDescent="0.3">
      <c r="M1872" s="46" t="str">
        <f t="shared" si="30"/>
        <v/>
      </c>
    </row>
    <row r="1873" spans="13:13" ht="24.95" customHeight="1" x14ac:dyDescent="0.3">
      <c r="M1873" s="46" t="str">
        <f t="shared" si="30"/>
        <v/>
      </c>
    </row>
    <row r="1874" spans="13:13" ht="24.95" customHeight="1" x14ac:dyDescent="0.3">
      <c r="M1874" s="46" t="str">
        <f t="shared" si="30"/>
        <v/>
      </c>
    </row>
    <row r="1875" spans="13:13" ht="24.95" customHeight="1" x14ac:dyDescent="0.3">
      <c r="M1875" s="46" t="str">
        <f t="shared" si="30"/>
        <v/>
      </c>
    </row>
    <row r="1876" spans="13:13" ht="24.95" customHeight="1" x14ac:dyDescent="0.3">
      <c r="M1876" s="46" t="str">
        <f t="shared" si="30"/>
        <v/>
      </c>
    </row>
    <row r="1877" spans="13:13" ht="24.95" customHeight="1" x14ac:dyDescent="0.3">
      <c r="M1877" s="46" t="str">
        <f t="shared" si="30"/>
        <v/>
      </c>
    </row>
    <row r="1878" spans="13:13" ht="24.95" customHeight="1" x14ac:dyDescent="0.3">
      <c r="M1878" s="46" t="str">
        <f t="shared" si="30"/>
        <v/>
      </c>
    </row>
    <row r="1879" spans="13:13" ht="24.95" customHeight="1" x14ac:dyDescent="0.3">
      <c r="M1879" s="46" t="str">
        <f t="shared" si="30"/>
        <v/>
      </c>
    </row>
    <row r="1880" spans="13:13" ht="24.95" customHeight="1" x14ac:dyDescent="0.3">
      <c r="M1880" s="46" t="str">
        <f t="shared" si="30"/>
        <v/>
      </c>
    </row>
    <row r="1881" spans="13:13" ht="24.95" customHeight="1" x14ac:dyDescent="0.3">
      <c r="M1881" s="46" t="str">
        <f t="shared" si="30"/>
        <v/>
      </c>
    </row>
    <row r="1882" spans="13:13" ht="24.95" customHeight="1" x14ac:dyDescent="0.3">
      <c r="M1882" s="46" t="str">
        <f t="shared" si="30"/>
        <v/>
      </c>
    </row>
    <row r="1883" spans="13:13" ht="24.95" customHeight="1" x14ac:dyDescent="0.3">
      <c r="M1883" s="46" t="str">
        <f t="shared" si="30"/>
        <v/>
      </c>
    </row>
    <row r="1884" spans="13:13" ht="24.95" customHeight="1" x14ac:dyDescent="0.3">
      <c r="M1884" s="46" t="str">
        <f t="shared" si="30"/>
        <v/>
      </c>
    </row>
    <row r="1885" spans="13:13" ht="24.95" customHeight="1" x14ac:dyDescent="0.3">
      <c r="M1885" s="46" t="str">
        <f t="shared" si="30"/>
        <v/>
      </c>
    </row>
    <row r="1886" spans="13:13" ht="24.95" customHeight="1" x14ac:dyDescent="0.3">
      <c r="M1886" s="46" t="str">
        <f t="shared" si="30"/>
        <v/>
      </c>
    </row>
    <row r="1887" spans="13:13" ht="24.95" customHeight="1" x14ac:dyDescent="0.3">
      <c r="M1887" s="46" t="str">
        <f t="shared" si="30"/>
        <v/>
      </c>
    </row>
    <row r="1888" spans="13:13" ht="24.95" customHeight="1" x14ac:dyDescent="0.3">
      <c r="M1888" s="46" t="str">
        <f t="shared" si="30"/>
        <v/>
      </c>
    </row>
    <row r="1889" spans="13:13" ht="24.95" customHeight="1" x14ac:dyDescent="0.3">
      <c r="M1889" s="46" t="str">
        <f t="shared" si="30"/>
        <v/>
      </c>
    </row>
    <row r="1890" spans="13:13" ht="24.95" customHeight="1" x14ac:dyDescent="0.3">
      <c r="M1890" s="46" t="str">
        <f t="shared" si="30"/>
        <v/>
      </c>
    </row>
    <row r="1891" spans="13:13" ht="24.95" customHeight="1" x14ac:dyDescent="0.3">
      <c r="M1891" s="46" t="str">
        <f t="shared" si="30"/>
        <v/>
      </c>
    </row>
    <row r="1892" spans="13:13" ht="24.95" customHeight="1" x14ac:dyDescent="0.3">
      <c r="M1892" s="46" t="str">
        <f t="shared" si="30"/>
        <v/>
      </c>
    </row>
    <row r="1893" spans="13:13" ht="24.95" customHeight="1" x14ac:dyDescent="0.3">
      <c r="M1893" s="46" t="str">
        <f t="shared" si="30"/>
        <v/>
      </c>
    </row>
    <row r="1894" spans="13:13" ht="24.95" customHeight="1" x14ac:dyDescent="0.3">
      <c r="M1894" s="46" t="str">
        <f t="shared" si="30"/>
        <v/>
      </c>
    </row>
    <row r="1895" spans="13:13" ht="24.95" customHeight="1" x14ac:dyDescent="0.3">
      <c r="M1895" s="46" t="str">
        <f t="shared" si="30"/>
        <v/>
      </c>
    </row>
    <row r="1896" spans="13:13" ht="24.95" customHeight="1" x14ac:dyDescent="0.3">
      <c r="M1896" s="46" t="str">
        <f t="shared" si="30"/>
        <v/>
      </c>
    </row>
    <row r="1897" spans="13:13" ht="24.95" customHeight="1" x14ac:dyDescent="0.3">
      <c r="M1897" s="46" t="str">
        <f t="shared" si="30"/>
        <v/>
      </c>
    </row>
    <row r="1898" spans="13:13" ht="24.95" customHeight="1" x14ac:dyDescent="0.3">
      <c r="M1898" s="46" t="str">
        <f t="shared" si="30"/>
        <v/>
      </c>
    </row>
    <row r="1899" spans="13:13" ht="24.95" customHeight="1" x14ac:dyDescent="0.3">
      <c r="M1899" s="46" t="str">
        <f t="shared" si="30"/>
        <v/>
      </c>
    </row>
    <row r="1900" spans="13:13" ht="24.95" customHeight="1" x14ac:dyDescent="0.3">
      <c r="M1900" s="46" t="str">
        <f t="shared" si="30"/>
        <v/>
      </c>
    </row>
    <row r="1901" spans="13:13" ht="24.95" customHeight="1" x14ac:dyDescent="0.3">
      <c r="M1901" s="46" t="str">
        <f t="shared" si="30"/>
        <v/>
      </c>
    </row>
    <row r="1902" spans="13:13" ht="24.95" customHeight="1" x14ac:dyDescent="0.3">
      <c r="M1902" s="46" t="str">
        <f t="shared" si="30"/>
        <v/>
      </c>
    </row>
    <row r="1903" spans="13:13" ht="24.95" customHeight="1" x14ac:dyDescent="0.3">
      <c r="M1903" s="46" t="str">
        <f t="shared" si="30"/>
        <v/>
      </c>
    </row>
    <row r="1904" spans="13:13" ht="24.95" customHeight="1" x14ac:dyDescent="0.3">
      <c r="M1904" s="46" t="str">
        <f t="shared" si="30"/>
        <v/>
      </c>
    </row>
    <row r="1905" spans="13:13" ht="24.95" customHeight="1" x14ac:dyDescent="0.3">
      <c r="M1905" s="46" t="str">
        <f t="shared" si="30"/>
        <v/>
      </c>
    </row>
    <row r="1906" spans="13:13" ht="24.95" customHeight="1" x14ac:dyDescent="0.3">
      <c r="M1906" s="46" t="str">
        <f t="shared" si="30"/>
        <v/>
      </c>
    </row>
    <row r="1907" spans="13:13" ht="24.95" customHeight="1" x14ac:dyDescent="0.3">
      <c r="M1907" s="46" t="str">
        <f t="shared" si="30"/>
        <v/>
      </c>
    </row>
    <row r="1908" spans="13:13" ht="24.95" customHeight="1" x14ac:dyDescent="0.3">
      <c r="M1908" s="46" t="str">
        <f t="shared" si="30"/>
        <v/>
      </c>
    </row>
    <row r="1909" spans="13:13" ht="24.95" customHeight="1" x14ac:dyDescent="0.3">
      <c r="M1909" s="46" t="str">
        <f t="shared" si="30"/>
        <v/>
      </c>
    </row>
    <row r="1910" spans="13:13" ht="24.95" customHeight="1" x14ac:dyDescent="0.3">
      <c r="M1910" s="46" t="str">
        <f t="shared" si="30"/>
        <v/>
      </c>
    </row>
    <row r="1911" spans="13:13" ht="24.95" customHeight="1" x14ac:dyDescent="0.3">
      <c r="M1911" s="46" t="str">
        <f t="shared" si="30"/>
        <v/>
      </c>
    </row>
    <row r="1912" spans="13:13" ht="24.95" customHeight="1" x14ac:dyDescent="0.3">
      <c r="M1912" s="46" t="str">
        <f t="shared" si="30"/>
        <v/>
      </c>
    </row>
    <row r="1913" spans="13:13" ht="24.95" customHeight="1" x14ac:dyDescent="0.3">
      <c r="M1913" s="46" t="str">
        <f t="shared" si="30"/>
        <v/>
      </c>
    </row>
    <row r="1914" spans="13:13" ht="24.95" customHeight="1" x14ac:dyDescent="0.3">
      <c r="M1914" s="46" t="str">
        <f t="shared" si="30"/>
        <v/>
      </c>
    </row>
    <row r="1915" spans="13:13" ht="24.95" customHeight="1" x14ac:dyDescent="0.3">
      <c r="M1915" s="46" t="str">
        <f t="shared" si="30"/>
        <v/>
      </c>
    </row>
    <row r="1916" spans="13:13" ht="24.95" customHeight="1" x14ac:dyDescent="0.3">
      <c r="M1916" s="46" t="str">
        <f t="shared" si="30"/>
        <v/>
      </c>
    </row>
    <row r="1917" spans="13:13" ht="24.95" customHeight="1" x14ac:dyDescent="0.3">
      <c r="M1917" s="46" t="str">
        <f t="shared" si="30"/>
        <v/>
      </c>
    </row>
    <row r="1918" spans="13:13" ht="24.95" customHeight="1" x14ac:dyDescent="0.3">
      <c r="M1918" s="46" t="str">
        <f t="shared" si="30"/>
        <v/>
      </c>
    </row>
    <row r="1919" spans="13:13" ht="24.95" customHeight="1" x14ac:dyDescent="0.3">
      <c r="M1919" s="46" t="str">
        <f t="shared" si="30"/>
        <v/>
      </c>
    </row>
    <row r="1920" spans="13:13" ht="24.95" customHeight="1" x14ac:dyDescent="0.3">
      <c r="M1920" s="46" t="str">
        <f t="shared" si="30"/>
        <v/>
      </c>
    </row>
    <row r="1921" spans="13:13" ht="24.95" customHeight="1" x14ac:dyDescent="0.3">
      <c r="M1921" s="46" t="str">
        <f t="shared" si="30"/>
        <v/>
      </c>
    </row>
    <row r="1922" spans="13:13" ht="24.95" customHeight="1" x14ac:dyDescent="0.3">
      <c r="M1922" s="46" t="str">
        <f t="shared" si="30"/>
        <v/>
      </c>
    </row>
    <row r="1923" spans="13:13" ht="24.95" customHeight="1" x14ac:dyDescent="0.3">
      <c r="M1923" s="46" t="str">
        <f t="shared" si="30"/>
        <v/>
      </c>
    </row>
    <row r="1924" spans="13:13" ht="24.95" customHeight="1" x14ac:dyDescent="0.3">
      <c r="M1924" s="46" t="str">
        <f t="shared" si="30"/>
        <v/>
      </c>
    </row>
    <row r="1925" spans="13:13" ht="24.95" customHeight="1" x14ac:dyDescent="0.3">
      <c r="M1925" s="46" t="str">
        <f t="shared" si="30"/>
        <v/>
      </c>
    </row>
    <row r="1926" spans="13:13" ht="24.95" customHeight="1" x14ac:dyDescent="0.3">
      <c r="M1926" s="46" t="str">
        <f t="shared" si="30"/>
        <v/>
      </c>
    </row>
    <row r="1927" spans="13:13" ht="24.95" customHeight="1" x14ac:dyDescent="0.3">
      <c r="M1927" s="46" t="str">
        <f t="shared" si="30"/>
        <v/>
      </c>
    </row>
    <row r="1928" spans="13:13" ht="24.95" customHeight="1" x14ac:dyDescent="0.3">
      <c r="M1928" s="46" t="str">
        <f t="shared" si="30"/>
        <v/>
      </c>
    </row>
    <row r="1929" spans="13:13" ht="24.95" customHeight="1" x14ac:dyDescent="0.3">
      <c r="M1929" s="46" t="str">
        <f t="shared" si="30"/>
        <v/>
      </c>
    </row>
    <row r="1930" spans="13:13" ht="24.95" customHeight="1" x14ac:dyDescent="0.3">
      <c r="M1930" s="46" t="str">
        <f t="shared" si="30"/>
        <v/>
      </c>
    </row>
    <row r="1931" spans="13:13" ht="24.95" customHeight="1" x14ac:dyDescent="0.3">
      <c r="M1931" s="46" t="str">
        <f t="shared" si="30"/>
        <v/>
      </c>
    </row>
    <row r="1932" spans="13:13" ht="24.95" customHeight="1" x14ac:dyDescent="0.3">
      <c r="M1932" s="46" t="str">
        <f t="shared" si="30"/>
        <v/>
      </c>
    </row>
    <row r="1933" spans="13:13" ht="24.95" customHeight="1" x14ac:dyDescent="0.3">
      <c r="M1933" s="46" t="str">
        <f t="shared" si="30"/>
        <v/>
      </c>
    </row>
    <row r="1934" spans="13:13" ht="24.95" customHeight="1" x14ac:dyDescent="0.3">
      <c r="M1934" s="46" t="str">
        <f t="shared" si="30"/>
        <v/>
      </c>
    </row>
    <row r="1935" spans="13:13" ht="24.95" customHeight="1" x14ac:dyDescent="0.3">
      <c r="M1935" s="46" t="str">
        <f t="shared" ref="M1935:M1998" si="31">IF(AND($F1935="",$G1935="",$A1935&lt;&gt;""),"Mistake","")</f>
        <v/>
      </c>
    </row>
    <row r="1936" spans="13:13" ht="24.95" customHeight="1" x14ac:dyDescent="0.3">
      <c r="M1936" s="46" t="str">
        <f t="shared" si="31"/>
        <v/>
      </c>
    </row>
    <row r="1937" spans="13:13" ht="24.95" customHeight="1" x14ac:dyDescent="0.3">
      <c r="M1937" s="46" t="str">
        <f t="shared" si="31"/>
        <v/>
      </c>
    </row>
    <row r="1938" spans="13:13" ht="24.95" customHeight="1" x14ac:dyDescent="0.3">
      <c r="M1938" s="46" t="str">
        <f t="shared" si="31"/>
        <v/>
      </c>
    </row>
    <row r="1939" spans="13:13" ht="24.95" customHeight="1" x14ac:dyDescent="0.3">
      <c r="M1939" s="46" t="str">
        <f t="shared" si="31"/>
        <v/>
      </c>
    </row>
    <row r="1940" spans="13:13" ht="24.95" customHeight="1" x14ac:dyDescent="0.3">
      <c r="M1940" s="46" t="str">
        <f t="shared" si="31"/>
        <v/>
      </c>
    </row>
    <row r="1941" spans="13:13" ht="24.95" customHeight="1" x14ac:dyDescent="0.3">
      <c r="M1941" s="46" t="str">
        <f t="shared" si="31"/>
        <v/>
      </c>
    </row>
    <row r="1942" spans="13:13" ht="24.95" customHeight="1" x14ac:dyDescent="0.3">
      <c r="M1942" s="46" t="str">
        <f t="shared" si="31"/>
        <v/>
      </c>
    </row>
    <row r="1943" spans="13:13" ht="24.95" customHeight="1" x14ac:dyDescent="0.3">
      <c r="M1943" s="46" t="str">
        <f t="shared" si="31"/>
        <v/>
      </c>
    </row>
    <row r="1944" spans="13:13" ht="24.95" customHeight="1" x14ac:dyDescent="0.3">
      <c r="M1944" s="46" t="str">
        <f t="shared" si="31"/>
        <v/>
      </c>
    </row>
    <row r="1945" spans="13:13" ht="24.95" customHeight="1" x14ac:dyDescent="0.3">
      <c r="M1945" s="46" t="str">
        <f t="shared" si="31"/>
        <v/>
      </c>
    </row>
    <row r="1946" spans="13:13" ht="24.95" customHeight="1" x14ac:dyDescent="0.3">
      <c r="M1946" s="46" t="str">
        <f t="shared" si="31"/>
        <v/>
      </c>
    </row>
    <row r="1947" spans="13:13" ht="24.95" customHeight="1" x14ac:dyDescent="0.3">
      <c r="M1947" s="46" t="str">
        <f t="shared" si="31"/>
        <v/>
      </c>
    </row>
    <row r="1948" spans="13:13" ht="24.95" customHeight="1" x14ac:dyDescent="0.3">
      <c r="M1948" s="46" t="str">
        <f t="shared" si="31"/>
        <v/>
      </c>
    </row>
    <row r="1949" spans="13:13" ht="24.95" customHeight="1" x14ac:dyDescent="0.3">
      <c r="M1949" s="46" t="str">
        <f t="shared" si="31"/>
        <v/>
      </c>
    </row>
    <row r="1950" spans="13:13" ht="24.95" customHeight="1" x14ac:dyDescent="0.3">
      <c r="M1950" s="46" t="str">
        <f t="shared" si="31"/>
        <v/>
      </c>
    </row>
    <row r="1951" spans="13:13" ht="24.95" customHeight="1" x14ac:dyDescent="0.3">
      <c r="M1951" s="46" t="str">
        <f t="shared" si="31"/>
        <v/>
      </c>
    </row>
    <row r="1952" spans="13:13" ht="24.95" customHeight="1" x14ac:dyDescent="0.3">
      <c r="M1952" s="46" t="str">
        <f t="shared" si="31"/>
        <v/>
      </c>
    </row>
    <row r="1953" spans="13:13" ht="24.95" customHeight="1" x14ac:dyDescent="0.3">
      <c r="M1953" s="46" t="str">
        <f t="shared" si="31"/>
        <v/>
      </c>
    </row>
    <row r="1954" spans="13:13" ht="24.95" customHeight="1" x14ac:dyDescent="0.3">
      <c r="M1954" s="46" t="str">
        <f t="shared" si="31"/>
        <v/>
      </c>
    </row>
    <row r="1955" spans="13:13" ht="24.95" customHeight="1" x14ac:dyDescent="0.3">
      <c r="M1955" s="46" t="str">
        <f t="shared" si="31"/>
        <v/>
      </c>
    </row>
    <row r="1956" spans="13:13" ht="24.95" customHeight="1" x14ac:dyDescent="0.3">
      <c r="M1956" s="46" t="str">
        <f t="shared" si="31"/>
        <v/>
      </c>
    </row>
    <row r="1957" spans="13:13" ht="24.95" customHeight="1" x14ac:dyDescent="0.3">
      <c r="M1957" s="46" t="str">
        <f t="shared" si="31"/>
        <v/>
      </c>
    </row>
    <row r="1958" spans="13:13" ht="24.95" customHeight="1" x14ac:dyDescent="0.3">
      <c r="M1958" s="46" t="str">
        <f t="shared" si="31"/>
        <v/>
      </c>
    </row>
    <row r="1959" spans="13:13" ht="24.95" customHeight="1" x14ac:dyDescent="0.3">
      <c r="M1959" s="46" t="str">
        <f t="shared" si="31"/>
        <v/>
      </c>
    </row>
    <row r="1960" spans="13:13" ht="24.95" customHeight="1" x14ac:dyDescent="0.3">
      <c r="M1960" s="46" t="str">
        <f t="shared" si="31"/>
        <v/>
      </c>
    </row>
    <row r="1961" spans="13:13" ht="24.95" customHeight="1" x14ac:dyDescent="0.3">
      <c r="M1961" s="46" t="str">
        <f t="shared" si="31"/>
        <v/>
      </c>
    </row>
    <row r="1962" spans="13:13" ht="24.95" customHeight="1" x14ac:dyDescent="0.3">
      <c r="M1962" s="46" t="str">
        <f t="shared" si="31"/>
        <v/>
      </c>
    </row>
    <row r="1963" spans="13:13" ht="24.95" customHeight="1" x14ac:dyDescent="0.3">
      <c r="M1963" s="46" t="str">
        <f t="shared" si="31"/>
        <v/>
      </c>
    </row>
    <row r="1964" spans="13:13" ht="24.95" customHeight="1" x14ac:dyDescent="0.3">
      <c r="M1964" s="46" t="str">
        <f t="shared" si="31"/>
        <v/>
      </c>
    </row>
    <row r="1965" spans="13:13" ht="24.95" customHeight="1" x14ac:dyDescent="0.3">
      <c r="M1965" s="46" t="str">
        <f t="shared" si="31"/>
        <v/>
      </c>
    </row>
    <row r="1966" spans="13:13" ht="24.95" customHeight="1" x14ac:dyDescent="0.3">
      <c r="M1966" s="46" t="str">
        <f t="shared" si="31"/>
        <v/>
      </c>
    </row>
    <row r="1967" spans="13:13" ht="24.95" customHeight="1" x14ac:dyDescent="0.3">
      <c r="M1967" s="46" t="str">
        <f t="shared" si="31"/>
        <v/>
      </c>
    </row>
    <row r="1968" spans="13:13" ht="24.95" customHeight="1" x14ac:dyDescent="0.3">
      <c r="M1968" s="46" t="str">
        <f t="shared" si="31"/>
        <v/>
      </c>
    </row>
    <row r="1969" spans="13:13" ht="24.95" customHeight="1" x14ac:dyDescent="0.3">
      <c r="M1969" s="46" t="str">
        <f t="shared" si="31"/>
        <v/>
      </c>
    </row>
    <row r="1970" spans="13:13" ht="24.95" customHeight="1" x14ac:dyDescent="0.3">
      <c r="M1970" s="46" t="str">
        <f t="shared" si="31"/>
        <v/>
      </c>
    </row>
    <row r="1971" spans="13:13" ht="24.95" customHeight="1" x14ac:dyDescent="0.3">
      <c r="M1971" s="46" t="str">
        <f t="shared" si="31"/>
        <v/>
      </c>
    </row>
    <row r="1972" spans="13:13" ht="24.95" customHeight="1" x14ac:dyDescent="0.3">
      <c r="M1972" s="46" t="str">
        <f t="shared" si="31"/>
        <v/>
      </c>
    </row>
    <row r="1973" spans="13:13" ht="24.95" customHeight="1" x14ac:dyDescent="0.3">
      <c r="M1973" s="46" t="str">
        <f t="shared" si="31"/>
        <v/>
      </c>
    </row>
    <row r="1974" spans="13:13" ht="24.95" customHeight="1" x14ac:dyDescent="0.3">
      <c r="M1974" s="46" t="str">
        <f t="shared" si="31"/>
        <v/>
      </c>
    </row>
    <row r="1975" spans="13:13" ht="24.95" customHeight="1" x14ac:dyDescent="0.3">
      <c r="M1975" s="46" t="str">
        <f t="shared" si="31"/>
        <v/>
      </c>
    </row>
    <row r="1976" spans="13:13" ht="24.95" customHeight="1" x14ac:dyDescent="0.3">
      <c r="M1976" s="46" t="str">
        <f t="shared" si="31"/>
        <v/>
      </c>
    </row>
    <row r="1977" spans="13:13" ht="24.95" customHeight="1" x14ac:dyDescent="0.3">
      <c r="M1977" s="46" t="str">
        <f t="shared" si="31"/>
        <v/>
      </c>
    </row>
    <row r="1978" spans="13:13" ht="24.95" customHeight="1" x14ac:dyDescent="0.3">
      <c r="M1978" s="46" t="str">
        <f t="shared" si="31"/>
        <v/>
      </c>
    </row>
    <row r="1979" spans="13:13" ht="24.95" customHeight="1" x14ac:dyDescent="0.3">
      <c r="M1979" s="46" t="str">
        <f t="shared" si="31"/>
        <v/>
      </c>
    </row>
    <row r="1980" spans="13:13" ht="24.95" customHeight="1" x14ac:dyDescent="0.3">
      <c r="M1980" s="46" t="str">
        <f t="shared" si="31"/>
        <v/>
      </c>
    </row>
    <row r="1981" spans="13:13" ht="24.95" customHeight="1" x14ac:dyDescent="0.3">
      <c r="M1981" s="46" t="str">
        <f t="shared" si="31"/>
        <v/>
      </c>
    </row>
    <row r="1982" spans="13:13" ht="24.95" customHeight="1" x14ac:dyDescent="0.3">
      <c r="M1982" s="46" t="str">
        <f t="shared" si="31"/>
        <v/>
      </c>
    </row>
    <row r="1983" spans="13:13" ht="24.95" customHeight="1" x14ac:dyDescent="0.3">
      <c r="M1983" s="46" t="str">
        <f t="shared" si="31"/>
        <v/>
      </c>
    </row>
    <row r="1984" spans="13:13" ht="24.95" customHeight="1" x14ac:dyDescent="0.3">
      <c r="M1984" s="46" t="str">
        <f t="shared" si="31"/>
        <v/>
      </c>
    </row>
    <row r="1985" spans="13:13" ht="24.95" customHeight="1" x14ac:dyDescent="0.3">
      <c r="M1985" s="46" t="str">
        <f t="shared" si="31"/>
        <v/>
      </c>
    </row>
    <row r="1986" spans="13:13" ht="24.95" customHeight="1" x14ac:dyDescent="0.3">
      <c r="M1986" s="46" t="str">
        <f t="shared" si="31"/>
        <v/>
      </c>
    </row>
    <row r="1987" spans="13:13" ht="24.95" customHeight="1" x14ac:dyDescent="0.3">
      <c r="M1987" s="46" t="str">
        <f t="shared" si="31"/>
        <v/>
      </c>
    </row>
    <row r="1988" spans="13:13" ht="24.95" customHeight="1" x14ac:dyDescent="0.3">
      <c r="M1988" s="46" t="str">
        <f t="shared" si="31"/>
        <v/>
      </c>
    </row>
    <row r="1989" spans="13:13" ht="24.95" customHeight="1" x14ac:dyDescent="0.3">
      <c r="M1989" s="46" t="str">
        <f t="shared" si="31"/>
        <v/>
      </c>
    </row>
    <row r="1990" spans="13:13" ht="24.95" customHeight="1" x14ac:dyDescent="0.3">
      <c r="M1990" s="46" t="str">
        <f t="shared" si="31"/>
        <v/>
      </c>
    </row>
    <row r="1991" spans="13:13" ht="24.95" customHeight="1" x14ac:dyDescent="0.3">
      <c r="M1991" s="46" t="str">
        <f t="shared" si="31"/>
        <v/>
      </c>
    </row>
    <row r="1992" spans="13:13" ht="24.95" customHeight="1" x14ac:dyDescent="0.3">
      <c r="M1992" s="46" t="str">
        <f t="shared" si="31"/>
        <v/>
      </c>
    </row>
    <row r="1993" spans="13:13" ht="24.95" customHeight="1" x14ac:dyDescent="0.3">
      <c r="M1993" s="46" t="str">
        <f t="shared" si="31"/>
        <v/>
      </c>
    </row>
    <row r="1994" spans="13:13" ht="24.95" customHeight="1" x14ac:dyDescent="0.3">
      <c r="M1994" s="46" t="str">
        <f t="shared" si="31"/>
        <v/>
      </c>
    </row>
    <row r="1995" spans="13:13" ht="24.95" customHeight="1" x14ac:dyDescent="0.3">
      <c r="M1995" s="46" t="str">
        <f t="shared" si="31"/>
        <v/>
      </c>
    </row>
    <row r="1996" spans="13:13" ht="24.95" customHeight="1" x14ac:dyDescent="0.3">
      <c r="M1996" s="46" t="str">
        <f t="shared" si="31"/>
        <v/>
      </c>
    </row>
    <row r="1997" spans="13:13" ht="24.95" customHeight="1" x14ac:dyDescent="0.3">
      <c r="M1997" s="46" t="str">
        <f t="shared" si="31"/>
        <v/>
      </c>
    </row>
    <row r="1998" spans="13:13" ht="24.95" customHeight="1" x14ac:dyDescent="0.3">
      <c r="M1998" s="46" t="str">
        <f t="shared" si="31"/>
        <v/>
      </c>
    </row>
    <row r="1999" spans="13:13" ht="24.95" customHeight="1" x14ac:dyDescent="0.3">
      <c r="M1999" s="46" t="str">
        <f t="shared" ref="M1999:M2062" si="32">IF(AND($F1999="",$G1999="",$A1999&lt;&gt;""),"Mistake","")</f>
        <v/>
      </c>
    </row>
    <row r="2000" spans="13:13" ht="24.95" customHeight="1" x14ac:dyDescent="0.3">
      <c r="M2000" s="46" t="str">
        <f t="shared" si="32"/>
        <v/>
      </c>
    </row>
    <row r="2001" spans="13:13" ht="24.95" customHeight="1" x14ac:dyDescent="0.3">
      <c r="M2001" s="46" t="str">
        <f t="shared" si="32"/>
        <v/>
      </c>
    </row>
    <row r="2002" spans="13:13" ht="24.95" customHeight="1" x14ac:dyDescent="0.3">
      <c r="M2002" s="46" t="str">
        <f t="shared" si="32"/>
        <v/>
      </c>
    </row>
    <row r="2003" spans="13:13" ht="24.95" customHeight="1" x14ac:dyDescent="0.3">
      <c r="M2003" s="46" t="str">
        <f t="shared" si="32"/>
        <v/>
      </c>
    </row>
    <row r="2004" spans="13:13" ht="24.95" customHeight="1" x14ac:dyDescent="0.3">
      <c r="M2004" s="46" t="str">
        <f t="shared" si="32"/>
        <v/>
      </c>
    </row>
    <row r="2005" spans="13:13" ht="24.95" customHeight="1" x14ac:dyDescent="0.3">
      <c r="M2005" s="46" t="str">
        <f t="shared" si="32"/>
        <v/>
      </c>
    </row>
    <row r="2006" spans="13:13" ht="24.95" customHeight="1" x14ac:dyDescent="0.3">
      <c r="M2006" s="46" t="str">
        <f t="shared" si="32"/>
        <v/>
      </c>
    </row>
    <row r="2007" spans="13:13" ht="24.95" customHeight="1" x14ac:dyDescent="0.3">
      <c r="M2007" s="46" t="str">
        <f t="shared" si="32"/>
        <v/>
      </c>
    </row>
    <row r="2008" spans="13:13" ht="24.95" customHeight="1" x14ac:dyDescent="0.3">
      <c r="M2008" s="46" t="str">
        <f t="shared" si="32"/>
        <v/>
      </c>
    </row>
    <row r="2009" spans="13:13" ht="24.95" customHeight="1" x14ac:dyDescent="0.3">
      <c r="M2009" s="46" t="str">
        <f t="shared" si="32"/>
        <v/>
      </c>
    </row>
    <row r="2010" spans="13:13" ht="24.95" customHeight="1" x14ac:dyDescent="0.3">
      <c r="M2010" s="46" t="str">
        <f t="shared" si="32"/>
        <v/>
      </c>
    </row>
    <row r="2011" spans="13:13" ht="24.95" customHeight="1" x14ac:dyDescent="0.3">
      <c r="M2011" s="46" t="str">
        <f t="shared" si="32"/>
        <v/>
      </c>
    </row>
    <row r="2012" spans="13:13" ht="24.95" customHeight="1" x14ac:dyDescent="0.3">
      <c r="M2012" s="46" t="str">
        <f t="shared" si="32"/>
        <v/>
      </c>
    </row>
    <row r="2013" spans="13:13" ht="24.95" customHeight="1" x14ac:dyDescent="0.3">
      <c r="M2013" s="46" t="str">
        <f t="shared" si="32"/>
        <v/>
      </c>
    </row>
    <row r="2014" spans="13:13" ht="24.95" customHeight="1" x14ac:dyDescent="0.3">
      <c r="M2014" s="46" t="str">
        <f t="shared" si="32"/>
        <v/>
      </c>
    </row>
    <row r="2015" spans="13:13" ht="24.95" customHeight="1" x14ac:dyDescent="0.3">
      <c r="M2015" s="46" t="str">
        <f t="shared" si="32"/>
        <v/>
      </c>
    </row>
    <row r="2016" spans="13:13" ht="24.95" customHeight="1" x14ac:dyDescent="0.3">
      <c r="M2016" s="46" t="str">
        <f t="shared" si="32"/>
        <v/>
      </c>
    </row>
    <row r="2017" spans="13:13" ht="24.95" customHeight="1" x14ac:dyDescent="0.3">
      <c r="M2017" s="46" t="str">
        <f t="shared" si="32"/>
        <v/>
      </c>
    </row>
    <row r="2018" spans="13:13" ht="24.95" customHeight="1" x14ac:dyDescent="0.3">
      <c r="M2018" s="46" t="str">
        <f t="shared" si="32"/>
        <v/>
      </c>
    </row>
    <row r="2019" spans="13:13" ht="24.95" customHeight="1" x14ac:dyDescent="0.3">
      <c r="M2019" s="46" t="str">
        <f t="shared" si="32"/>
        <v/>
      </c>
    </row>
    <row r="2020" spans="13:13" ht="24.95" customHeight="1" x14ac:dyDescent="0.3">
      <c r="M2020" s="46" t="str">
        <f t="shared" si="32"/>
        <v/>
      </c>
    </row>
    <row r="2021" spans="13:13" ht="24.95" customHeight="1" x14ac:dyDescent="0.3">
      <c r="M2021" s="46" t="str">
        <f t="shared" si="32"/>
        <v/>
      </c>
    </row>
    <row r="2022" spans="13:13" ht="24.95" customHeight="1" x14ac:dyDescent="0.3">
      <c r="M2022" s="46" t="str">
        <f t="shared" si="32"/>
        <v/>
      </c>
    </row>
    <row r="2023" spans="13:13" ht="24.95" customHeight="1" x14ac:dyDescent="0.3">
      <c r="M2023" s="46" t="str">
        <f t="shared" si="32"/>
        <v/>
      </c>
    </row>
    <row r="2024" spans="13:13" ht="24.95" customHeight="1" x14ac:dyDescent="0.3">
      <c r="M2024" s="46" t="str">
        <f t="shared" si="32"/>
        <v/>
      </c>
    </row>
    <row r="2025" spans="13:13" ht="24.95" customHeight="1" x14ac:dyDescent="0.3">
      <c r="M2025" s="46" t="str">
        <f t="shared" si="32"/>
        <v/>
      </c>
    </row>
    <row r="2026" spans="13:13" ht="24.95" customHeight="1" x14ac:dyDescent="0.3">
      <c r="M2026" s="46" t="str">
        <f t="shared" si="32"/>
        <v/>
      </c>
    </row>
    <row r="2027" spans="13:13" ht="24.95" customHeight="1" x14ac:dyDescent="0.3">
      <c r="M2027" s="46" t="str">
        <f t="shared" si="32"/>
        <v/>
      </c>
    </row>
    <row r="2028" spans="13:13" ht="24.95" customHeight="1" x14ac:dyDescent="0.3">
      <c r="M2028" s="46" t="str">
        <f t="shared" si="32"/>
        <v/>
      </c>
    </row>
    <row r="2029" spans="13:13" ht="24.95" customHeight="1" x14ac:dyDescent="0.3">
      <c r="M2029" s="46" t="str">
        <f t="shared" si="32"/>
        <v/>
      </c>
    </row>
    <row r="2030" spans="13:13" ht="24.95" customHeight="1" x14ac:dyDescent="0.3">
      <c r="M2030" s="46" t="str">
        <f t="shared" si="32"/>
        <v/>
      </c>
    </row>
    <row r="2031" spans="13:13" ht="24.95" customHeight="1" x14ac:dyDescent="0.3">
      <c r="M2031" s="46" t="str">
        <f t="shared" si="32"/>
        <v/>
      </c>
    </row>
    <row r="2032" spans="13:13" ht="24.95" customHeight="1" x14ac:dyDescent="0.3">
      <c r="M2032" s="46" t="str">
        <f t="shared" si="32"/>
        <v/>
      </c>
    </row>
    <row r="2033" spans="13:13" ht="24.95" customHeight="1" x14ac:dyDescent="0.3">
      <c r="M2033" s="46" t="str">
        <f t="shared" si="32"/>
        <v/>
      </c>
    </row>
    <row r="2034" spans="13:13" ht="24.95" customHeight="1" x14ac:dyDescent="0.3">
      <c r="M2034" s="46" t="str">
        <f t="shared" si="32"/>
        <v/>
      </c>
    </row>
    <row r="2035" spans="13:13" ht="24.95" customHeight="1" x14ac:dyDescent="0.3">
      <c r="M2035" s="46" t="str">
        <f t="shared" si="32"/>
        <v/>
      </c>
    </row>
    <row r="2036" spans="13:13" ht="24.95" customHeight="1" x14ac:dyDescent="0.3">
      <c r="M2036" s="46" t="str">
        <f t="shared" si="32"/>
        <v/>
      </c>
    </row>
    <row r="2037" spans="13:13" ht="24.95" customHeight="1" x14ac:dyDescent="0.3">
      <c r="M2037" s="46" t="str">
        <f t="shared" si="32"/>
        <v/>
      </c>
    </row>
    <row r="2038" spans="13:13" ht="24.95" customHeight="1" x14ac:dyDescent="0.3">
      <c r="M2038" s="46" t="str">
        <f t="shared" si="32"/>
        <v/>
      </c>
    </row>
    <row r="2039" spans="13:13" ht="24.95" customHeight="1" x14ac:dyDescent="0.3">
      <c r="M2039" s="46" t="str">
        <f t="shared" si="32"/>
        <v/>
      </c>
    </row>
    <row r="2040" spans="13:13" ht="24.95" customHeight="1" x14ac:dyDescent="0.3">
      <c r="M2040" s="46" t="str">
        <f t="shared" si="32"/>
        <v/>
      </c>
    </row>
    <row r="2041" spans="13:13" ht="24.95" customHeight="1" x14ac:dyDescent="0.3">
      <c r="M2041" s="46" t="str">
        <f t="shared" si="32"/>
        <v/>
      </c>
    </row>
    <row r="2042" spans="13:13" ht="24.95" customHeight="1" x14ac:dyDescent="0.3">
      <c r="M2042" s="46" t="str">
        <f t="shared" si="32"/>
        <v/>
      </c>
    </row>
    <row r="2043" spans="13:13" ht="24.95" customHeight="1" x14ac:dyDescent="0.3">
      <c r="M2043" s="46" t="str">
        <f t="shared" si="32"/>
        <v/>
      </c>
    </row>
    <row r="2044" spans="13:13" ht="24.95" customHeight="1" x14ac:dyDescent="0.3">
      <c r="M2044" s="46" t="str">
        <f t="shared" si="32"/>
        <v/>
      </c>
    </row>
    <row r="2045" spans="13:13" ht="24.95" customHeight="1" x14ac:dyDescent="0.3">
      <c r="M2045" s="46" t="str">
        <f t="shared" si="32"/>
        <v/>
      </c>
    </row>
    <row r="2046" spans="13:13" ht="24.95" customHeight="1" x14ac:dyDescent="0.3">
      <c r="M2046" s="46" t="str">
        <f t="shared" si="32"/>
        <v/>
      </c>
    </row>
    <row r="2047" spans="13:13" ht="24.95" customHeight="1" x14ac:dyDescent="0.3">
      <c r="M2047" s="46" t="str">
        <f t="shared" si="32"/>
        <v/>
      </c>
    </row>
    <row r="2048" spans="13:13" ht="24.95" customHeight="1" x14ac:dyDescent="0.3">
      <c r="M2048" s="46" t="str">
        <f t="shared" si="32"/>
        <v/>
      </c>
    </row>
    <row r="2049" spans="13:13" ht="24.95" customHeight="1" x14ac:dyDescent="0.3">
      <c r="M2049" s="46" t="str">
        <f t="shared" si="32"/>
        <v/>
      </c>
    </row>
    <row r="2050" spans="13:13" ht="24.95" customHeight="1" x14ac:dyDescent="0.3">
      <c r="M2050" s="46" t="str">
        <f t="shared" si="32"/>
        <v/>
      </c>
    </row>
    <row r="2051" spans="13:13" ht="24.95" customHeight="1" x14ac:dyDescent="0.3">
      <c r="M2051" s="46" t="str">
        <f t="shared" si="32"/>
        <v/>
      </c>
    </row>
    <row r="2052" spans="13:13" ht="24.95" customHeight="1" x14ac:dyDescent="0.3">
      <c r="M2052" s="46" t="str">
        <f t="shared" si="32"/>
        <v/>
      </c>
    </row>
    <row r="2053" spans="13:13" ht="24.95" customHeight="1" x14ac:dyDescent="0.3">
      <c r="M2053" s="46" t="str">
        <f t="shared" si="32"/>
        <v/>
      </c>
    </row>
    <row r="2054" spans="13:13" ht="24.95" customHeight="1" x14ac:dyDescent="0.3">
      <c r="M2054" s="46" t="str">
        <f t="shared" si="32"/>
        <v/>
      </c>
    </row>
    <row r="2055" spans="13:13" ht="24.95" customHeight="1" x14ac:dyDescent="0.3">
      <c r="M2055" s="46" t="str">
        <f t="shared" si="32"/>
        <v/>
      </c>
    </row>
    <row r="2056" spans="13:13" ht="24.95" customHeight="1" x14ac:dyDescent="0.3">
      <c r="M2056" s="46" t="str">
        <f t="shared" si="32"/>
        <v/>
      </c>
    </row>
    <row r="2057" spans="13:13" ht="24.95" customHeight="1" x14ac:dyDescent="0.3">
      <c r="M2057" s="46" t="str">
        <f t="shared" si="32"/>
        <v/>
      </c>
    </row>
    <row r="2058" spans="13:13" ht="24.95" customHeight="1" x14ac:dyDescent="0.3">
      <c r="M2058" s="46" t="str">
        <f t="shared" si="32"/>
        <v/>
      </c>
    </row>
    <row r="2059" spans="13:13" ht="24.95" customHeight="1" x14ac:dyDescent="0.3">
      <c r="M2059" s="46" t="str">
        <f t="shared" si="32"/>
        <v/>
      </c>
    </row>
    <row r="2060" spans="13:13" ht="24.95" customHeight="1" x14ac:dyDescent="0.3">
      <c r="M2060" s="46" t="str">
        <f t="shared" si="32"/>
        <v/>
      </c>
    </row>
    <row r="2061" spans="13:13" ht="24.95" customHeight="1" x14ac:dyDescent="0.3">
      <c r="M2061" s="46" t="str">
        <f t="shared" si="32"/>
        <v/>
      </c>
    </row>
    <row r="2062" spans="13:13" ht="24.95" customHeight="1" x14ac:dyDescent="0.3">
      <c r="M2062" s="46" t="str">
        <f t="shared" si="32"/>
        <v/>
      </c>
    </row>
    <row r="2063" spans="13:13" ht="24.95" customHeight="1" x14ac:dyDescent="0.3">
      <c r="M2063" s="46" t="str">
        <f t="shared" ref="M2063:M2126" si="33">IF(AND($F2063="",$G2063="",$A2063&lt;&gt;""),"Mistake","")</f>
        <v/>
      </c>
    </row>
    <row r="2064" spans="13:13" ht="24.95" customHeight="1" x14ac:dyDescent="0.3">
      <c r="M2064" s="46" t="str">
        <f t="shared" si="33"/>
        <v/>
      </c>
    </row>
    <row r="2065" spans="13:13" ht="24.95" customHeight="1" x14ac:dyDescent="0.3">
      <c r="M2065" s="46" t="str">
        <f t="shared" si="33"/>
        <v/>
      </c>
    </row>
    <row r="2066" spans="13:13" ht="24.95" customHeight="1" x14ac:dyDescent="0.3">
      <c r="M2066" s="46" t="str">
        <f t="shared" si="33"/>
        <v/>
      </c>
    </row>
    <row r="2067" spans="13:13" ht="24.95" customHeight="1" x14ac:dyDescent="0.3">
      <c r="M2067" s="46" t="str">
        <f t="shared" si="33"/>
        <v/>
      </c>
    </row>
    <row r="2068" spans="13:13" ht="24.95" customHeight="1" x14ac:dyDescent="0.3">
      <c r="M2068" s="46" t="str">
        <f t="shared" si="33"/>
        <v/>
      </c>
    </row>
    <row r="2069" spans="13:13" ht="24.95" customHeight="1" x14ac:dyDescent="0.3">
      <c r="M2069" s="46" t="str">
        <f t="shared" si="33"/>
        <v/>
      </c>
    </row>
    <row r="2070" spans="13:13" ht="24.95" customHeight="1" x14ac:dyDescent="0.3">
      <c r="M2070" s="46" t="str">
        <f t="shared" si="33"/>
        <v/>
      </c>
    </row>
    <row r="2071" spans="13:13" ht="24.95" customHeight="1" x14ac:dyDescent="0.3">
      <c r="M2071" s="46" t="str">
        <f t="shared" si="33"/>
        <v/>
      </c>
    </row>
    <row r="2072" spans="13:13" ht="24.95" customHeight="1" x14ac:dyDescent="0.3">
      <c r="M2072" s="46" t="str">
        <f t="shared" si="33"/>
        <v/>
      </c>
    </row>
    <row r="2073" spans="13:13" ht="24.95" customHeight="1" x14ac:dyDescent="0.3">
      <c r="M2073" s="46" t="str">
        <f t="shared" si="33"/>
        <v/>
      </c>
    </row>
    <row r="2074" spans="13:13" ht="24.95" customHeight="1" x14ac:dyDescent="0.3">
      <c r="M2074" s="46" t="str">
        <f t="shared" si="33"/>
        <v/>
      </c>
    </row>
    <row r="2075" spans="13:13" ht="24.95" customHeight="1" x14ac:dyDescent="0.3">
      <c r="M2075" s="46" t="str">
        <f t="shared" si="33"/>
        <v/>
      </c>
    </row>
    <row r="2076" spans="13:13" ht="24.95" customHeight="1" x14ac:dyDescent="0.3">
      <c r="M2076" s="46" t="str">
        <f t="shared" si="33"/>
        <v/>
      </c>
    </row>
    <row r="2077" spans="13:13" ht="24.95" customHeight="1" x14ac:dyDescent="0.3">
      <c r="M2077" s="46" t="str">
        <f t="shared" si="33"/>
        <v/>
      </c>
    </row>
    <row r="2078" spans="13:13" ht="24.95" customHeight="1" x14ac:dyDescent="0.3">
      <c r="M2078" s="46" t="str">
        <f t="shared" si="33"/>
        <v/>
      </c>
    </row>
    <row r="2079" spans="13:13" ht="24.95" customHeight="1" x14ac:dyDescent="0.3">
      <c r="M2079" s="46" t="str">
        <f t="shared" si="33"/>
        <v/>
      </c>
    </row>
    <row r="2080" spans="13:13" ht="24.95" customHeight="1" x14ac:dyDescent="0.3">
      <c r="M2080" s="46" t="str">
        <f t="shared" si="33"/>
        <v/>
      </c>
    </row>
    <row r="2081" spans="13:13" ht="24.95" customHeight="1" x14ac:dyDescent="0.3">
      <c r="M2081" s="46" t="str">
        <f t="shared" si="33"/>
        <v/>
      </c>
    </row>
    <row r="2082" spans="13:13" ht="24.95" customHeight="1" x14ac:dyDescent="0.3">
      <c r="M2082" s="46" t="str">
        <f t="shared" si="33"/>
        <v/>
      </c>
    </row>
    <row r="2083" spans="13:13" ht="24.95" customHeight="1" x14ac:dyDescent="0.3">
      <c r="M2083" s="46" t="str">
        <f t="shared" si="33"/>
        <v/>
      </c>
    </row>
    <row r="2084" spans="13:13" ht="24.95" customHeight="1" x14ac:dyDescent="0.3">
      <c r="M2084" s="46" t="str">
        <f t="shared" si="33"/>
        <v/>
      </c>
    </row>
    <row r="2085" spans="13:13" ht="24.95" customHeight="1" x14ac:dyDescent="0.3">
      <c r="M2085" s="46" t="str">
        <f t="shared" si="33"/>
        <v/>
      </c>
    </row>
    <row r="2086" spans="13:13" ht="24.95" customHeight="1" x14ac:dyDescent="0.3">
      <c r="M2086" s="46" t="str">
        <f t="shared" si="33"/>
        <v/>
      </c>
    </row>
    <row r="2087" spans="13:13" ht="24.95" customHeight="1" x14ac:dyDescent="0.3">
      <c r="M2087" s="46" t="str">
        <f t="shared" si="33"/>
        <v/>
      </c>
    </row>
    <row r="2088" spans="13:13" ht="24.95" customHeight="1" x14ac:dyDescent="0.3">
      <c r="M2088" s="46" t="str">
        <f t="shared" si="33"/>
        <v/>
      </c>
    </row>
    <row r="2089" spans="13:13" ht="24.95" customHeight="1" x14ac:dyDescent="0.3">
      <c r="M2089" s="46" t="str">
        <f t="shared" si="33"/>
        <v/>
      </c>
    </row>
    <row r="2090" spans="13:13" ht="24.95" customHeight="1" x14ac:dyDescent="0.3">
      <c r="M2090" s="46" t="str">
        <f t="shared" si="33"/>
        <v/>
      </c>
    </row>
    <row r="2091" spans="13:13" ht="24.95" customHeight="1" x14ac:dyDescent="0.3">
      <c r="M2091" s="46" t="str">
        <f t="shared" si="33"/>
        <v/>
      </c>
    </row>
    <row r="2092" spans="13:13" ht="24.95" customHeight="1" x14ac:dyDescent="0.3">
      <c r="M2092" s="46" t="str">
        <f t="shared" si="33"/>
        <v/>
      </c>
    </row>
    <row r="2093" spans="13:13" ht="24.95" customHeight="1" x14ac:dyDescent="0.3">
      <c r="M2093" s="46" t="str">
        <f t="shared" si="33"/>
        <v/>
      </c>
    </row>
    <row r="2094" spans="13:13" ht="24.95" customHeight="1" x14ac:dyDescent="0.3">
      <c r="M2094" s="46" t="str">
        <f t="shared" si="33"/>
        <v/>
      </c>
    </row>
    <row r="2095" spans="13:13" ht="24.95" customHeight="1" x14ac:dyDescent="0.3">
      <c r="M2095" s="46" t="str">
        <f t="shared" si="33"/>
        <v/>
      </c>
    </row>
    <row r="2096" spans="13:13" ht="24.95" customHeight="1" x14ac:dyDescent="0.3">
      <c r="M2096" s="46" t="str">
        <f t="shared" si="33"/>
        <v/>
      </c>
    </row>
    <row r="2097" spans="13:13" ht="24.95" customHeight="1" x14ac:dyDescent="0.3">
      <c r="M2097" s="46" t="str">
        <f t="shared" si="33"/>
        <v/>
      </c>
    </row>
    <row r="2098" spans="13:13" ht="24.95" customHeight="1" x14ac:dyDescent="0.3">
      <c r="M2098" s="46" t="str">
        <f t="shared" si="33"/>
        <v/>
      </c>
    </row>
    <row r="2099" spans="13:13" ht="24.95" customHeight="1" x14ac:dyDescent="0.3">
      <c r="M2099" s="46" t="str">
        <f t="shared" si="33"/>
        <v/>
      </c>
    </row>
    <row r="2100" spans="13:13" ht="24.95" customHeight="1" x14ac:dyDescent="0.3">
      <c r="M2100" s="46" t="str">
        <f t="shared" si="33"/>
        <v/>
      </c>
    </row>
    <row r="2101" spans="13:13" ht="24.95" customHeight="1" x14ac:dyDescent="0.3">
      <c r="M2101" s="46" t="str">
        <f t="shared" si="33"/>
        <v/>
      </c>
    </row>
    <row r="2102" spans="13:13" ht="24.95" customHeight="1" x14ac:dyDescent="0.3">
      <c r="M2102" s="46" t="str">
        <f t="shared" si="33"/>
        <v/>
      </c>
    </row>
    <row r="2103" spans="13:13" ht="24.95" customHeight="1" x14ac:dyDescent="0.3">
      <c r="M2103" s="46" t="str">
        <f t="shared" si="33"/>
        <v/>
      </c>
    </row>
    <row r="2104" spans="13:13" ht="24.95" customHeight="1" x14ac:dyDescent="0.3">
      <c r="M2104" s="46" t="str">
        <f t="shared" si="33"/>
        <v/>
      </c>
    </row>
    <row r="2105" spans="13:13" ht="24.95" customHeight="1" x14ac:dyDescent="0.3">
      <c r="M2105" s="46" t="str">
        <f t="shared" si="33"/>
        <v/>
      </c>
    </row>
    <row r="2106" spans="13:13" ht="24.95" customHeight="1" x14ac:dyDescent="0.3">
      <c r="M2106" s="46" t="str">
        <f t="shared" si="33"/>
        <v/>
      </c>
    </row>
    <row r="2107" spans="13:13" ht="24.95" customHeight="1" x14ac:dyDescent="0.3">
      <c r="M2107" s="46" t="str">
        <f t="shared" si="33"/>
        <v/>
      </c>
    </row>
    <row r="2108" spans="13:13" ht="24.95" customHeight="1" x14ac:dyDescent="0.3">
      <c r="M2108" s="46" t="str">
        <f t="shared" si="33"/>
        <v/>
      </c>
    </row>
    <row r="2109" spans="13:13" ht="24.95" customHeight="1" x14ac:dyDescent="0.3">
      <c r="M2109" s="46" t="str">
        <f t="shared" si="33"/>
        <v/>
      </c>
    </row>
    <row r="2110" spans="13:13" ht="24.95" customHeight="1" x14ac:dyDescent="0.3">
      <c r="M2110" s="46" t="str">
        <f t="shared" si="33"/>
        <v/>
      </c>
    </row>
    <row r="2111" spans="13:13" ht="24.95" customHeight="1" x14ac:dyDescent="0.3">
      <c r="M2111" s="46" t="str">
        <f t="shared" si="33"/>
        <v/>
      </c>
    </row>
    <row r="2112" spans="13:13" ht="24.95" customHeight="1" x14ac:dyDescent="0.3">
      <c r="M2112" s="46" t="str">
        <f t="shared" si="33"/>
        <v/>
      </c>
    </row>
    <row r="2113" spans="13:13" ht="24.95" customHeight="1" x14ac:dyDescent="0.3">
      <c r="M2113" s="46" t="str">
        <f t="shared" si="33"/>
        <v/>
      </c>
    </row>
    <row r="2114" spans="13:13" ht="24.95" customHeight="1" x14ac:dyDescent="0.3">
      <c r="M2114" s="46" t="str">
        <f t="shared" si="33"/>
        <v/>
      </c>
    </row>
    <row r="2115" spans="13:13" ht="24.95" customHeight="1" x14ac:dyDescent="0.3">
      <c r="M2115" s="46" t="str">
        <f t="shared" si="33"/>
        <v/>
      </c>
    </row>
    <row r="2116" spans="13:13" ht="24.95" customHeight="1" x14ac:dyDescent="0.3">
      <c r="M2116" s="46" t="str">
        <f t="shared" si="33"/>
        <v/>
      </c>
    </row>
    <row r="2117" spans="13:13" ht="24.95" customHeight="1" x14ac:dyDescent="0.3">
      <c r="M2117" s="46" t="str">
        <f t="shared" si="33"/>
        <v/>
      </c>
    </row>
    <row r="2118" spans="13:13" ht="24.95" customHeight="1" x14ac:dyDescent="0.3">
      <c r="M2118" s="46" t="str">
        <f t="shared" si="33"/>
        <v/>
      </c>
    </row>
    <row r="2119" spans="13:13" ht="24.95" customHeight="1" x14ac:dyDescent="0.3">
      <c r="M2119" s="46" t="str">
        <f t="shared" si="33"/>
        <v/>
      </c>
    </row>
    <row r="2120" spans="13:13" ht="24.95" customHeight="1" x14ac:dyDescent="0.3">
      <c r="M2120" s="46" t="str">
        <f t="shared" si="33"/>
        <v/>
      </c>
    </row>
    <row r="2121" spans="13:13" ht="24.95" customHeight="1" x14ac:dyDescent="0.3">
      <c r="M2121" s="46" t="str">
        <f t="shared" si="33"/>
        <v/>
      </c>
    </row>
    <row r="2122" spans="13:13" ht="24.95" customHeight="1" x14ac:dyDescent="0.3">
      <c r="M2122" s="46" t="str">
        <f t="shared" si="33"/>
        <v/>
      </c>
    </row>
    <row r="2123" spans="13:13" ht="24.95" customHeight="1" x14ac:dyDescent="0.3">
      <c r="M2123" s="46" t="str">
        <f t="shared" si="33"/>
        <v/>
      </c>
    </row>
    <row r="2124" spans="13:13" ht="24.95" customHeight="1" x14ac:dyDescent="0.3">
      <c r="M2124" s="46" t="str">
        <f t="shared" si="33"/>
        <v/>
      </c>
    </row>
    <row r="2125" spans="13:13" ht="24.95" customHeight="1" x14ac:dyDescent="0.3">
      <c r="M2125" s="46" t="str">
        <f t="shared" si="33"/>
        <v/>
      </c>
    </row>
    <row r="2126" spans="13:13" ht="24.95" customHeight="1" x14ac:dyDescent="0.3">
      <c r="M2126" s="46" t="str">
        <f t="shared" si="33"/>
        <v/>
      </c>
    </row>
    <row r="2127" spans="13:13" ht="24.95" customHeight="1" x14ac:dyDescent="0.3">
      <c r="M2127" s="46" t="str">
        <f t="shared" ref="M2127:M2190" si="34">IF(AND($F2127="",$G2127="",$A2127&lt;&gt;""),"Mistake","")</f>
        <v/>
      </c>
    </row>
    <row r="2128" spans="13:13" ht="24.95" customHeight="1" x14ac:dyDescent="0.3">
      <c r="M2128" s="46" t="str">
        <f t="shared" si="34"/>
        <v/>
      </c>
    </row>
    <row r="2129" spans="13:13" ht="24.95" customHeight="1" x14ac:dyDescent="0.3">
      <c r="M2129" s="46" t="str">
        <f t="shared" si="34"/>
        <v/>
      </c>
    </row>
    <row r="2130" spans="13:13" ht="24.95" customHeight="1" x14ac:dyDescent="0.3">
      <c r="M2130" s="46" t="str">
        <f t="shared" si="34"/>
        <v/>
      </c>
    </row>
    <row r="2131" spans="13:13" ht="24.95" customHeight="1" x14ac:dyDescent="0.3">
      <c r="M2131" s="46" t="str">
        <f t="shared" si="34"/>
        <v/>
      </c>
    </row>
    <row r="2132" spans="13:13" ht="24.95" customHeight="1" x14ac:dyDescent="0.3">
      <c r="M2132" s="46" t="str">
        <f t="shared" si="34"/>
        <v/>
      </c>
    </row>
    <row r="2133" spans="13:13" ht="24.95" customHeight="1" x14ac:dyDescent="0.3">
      <c r="M2133" s="46" t="str">
        <f t="shared" si="34"/>
        <v/>
      </c>
    </row>
    <row r="2134" spans="13:13" ht="24.95" customHeight="1" x14ac:dyDescent="0.3">
      <c r="M2134" s="46" t="str">
        <f t="shared" si="34"/>
        <v/>
      </c>
    </row>
    <row r="2135" spans="13:13" ht="24.95" customHeight="1" x14ac:dyDescent="0.3">
      <c r="M2135" s="46" t="str">
        <f t="shared" si="34"/>
        <v/>
      </c>
    </row>
    <row r="2136" spans="13:13" ht="24.95" customHeight="1" x14ac:dyDescent="0.3">
      <c r="M2136" s="46" t="str">
        <f t="shared" si="34"/>
        <v/>
      </c>
    </row>
    <row r="2137" spans="13:13" ht="24.95" customHeight="1" x14ac:dyDescent="0.3">
      <c r="M2137" s="46" t="str">
        <f t="shared" si="34"/>
        <v/>
      </c>
    </row>
    <row r="2138" spans="13:13" ht="24.95" customHeight="1" x14ac:dyDescent="0.3">
      <c r="M2138" s="46" t="str">
        <f t="shared" si="34"/>
        <v/>
      </c>
    </row>
    <row r="2139" spans="13:13" ht="24.95" customHeight="1" x14ac:dyDescent="0.3">
      <c r="M2139" s="46" t="str">
        <f t="shared" si="34"/>
        <v/>
      </c>
    </row>
    <row r="2140" spans="13:13" ht="24.95" customHeight="1" x14ac:dyDescent="0.3">
      <c r="M2140" s="46" t="str">
        <f t="shared" si="34"/>
        <v/>
      </c>
    </row>
    <row r="2141" spans="13:13" ht="24.95" customHeight="1" x14ac:dyDescent="0.3">
      <c r="M2141" s="46" t="str">
        <f t="shared" si="34"/>
        <v/>
      </c>
    </row>
    <row r="2142" spans="13:13" ht="24.95" customHeight="1" x14ac:dyDescent="0.3">
      <c r="M2142" s="46" t="str">
        <f t="shared" si="34"/>
        <v/>
      </c>
    </row>
    <row r="2143" spans="13:13" ht="24.95" customHeight="1" x14ac:dyDescent="0.3">
      <c r="M2143" s="46" t="str">
        <f t="shared" si="34"/>
        <v/>
      </c>
    </row>
    <row r="2144" spans="13:13" ht="24.95" customHeight="1" x14ac:dyDescent="0.3">
      <c r="M2144" s="46" t="str">
        <f t="shared" si="34"/>
        <v/>
      </c>
    </row>
    <row r="2145" spans="13:13" ht="24.95" customHeight="1" x14ac:dyDescent="0.3">
      <c r="M2145" s="46" t="str">
        <f t="shared" si="34"/>
        <v/>
      </c>
    </row>
    <row r="2146" spans="13:13" ht="24.95" customHeight="1" x14ac:dyDescent="0.3">
      <c r="M2146" s="46" t="str">
        <f t="shared" si="34"/>
        <v/>
      </c>
    </row>
    <row r="2147" spans="13:13" ht="24.95" customHeight="1" x14ac:dyDescent="0.3">
      <c r="M2147" s="46" t="str">
        <f t="shared" si="34"/>
        <v/>
      </c>
    </row>
    <row r="2148" spans="13:13" ht="24.95" customHeight="1" x14ac:dyDescent="0.3">
      <c r="M2148" s="46" t="str">
        <f t="shared" si="34"/>
        <v/>
      </c>
    </row>
    <row r="2149" spans="13:13" ht="24.95" customHeight="1" x14ac:dyDescent="0.3">
      <c r="M2149" s="46" t="str">
        <f t="shared" si="34"/>
        <v/>
      </c>
    </row>
    <row r="2150" spans="13:13" ht="24.95" customHeight="1" x14ac:dyDescent="0.3">
      <c r="M2150" s="46" t="str">
        <f t="shared" si="34"/>
        <v/>
      </c>
    </row>
    <row r="2151" spans="13:13" ht="24.95" customHeight="1" x14ac:dyDescent="0.3">
      <c r="M2151" s="46" t="str">
        <f t="shared" si="34"/>
        <v/>
      </c>
    </row>
    <row r="2152" spans="13:13" ht="24.95" customHeight="1" x14ac:dyDescent="0.3">
      <c r="M2152" s="46" t="str">
        <f t="shared" si="34"/>
        <v/>
      </c>
    </row>
    <row r="2153" spans="13:13" ht="24.95" customHeight="1" x14ac:dyDescent="0.3">
      <c r="M2153" s="46" t="str">
        <f t="shared" si="34"/>
        <v/>
      </c>
    </row>
    <row r="2154" spans="13:13" ht="24.95" customHeight="1" x14ac:dyDescent="0.3">
      <c r="M2154" s="46" t="str">
        <f t="shared" si="34"/>
        <v/>
      </c>
    </row>
    <row r="2155" spans="13:13" ht="24.95" customHeight="1" x14ac:dyDescent="0.3">
      <c r="M2155" s="46" t="str">
        <f t="shared" si="34"/>
        <v/>
      </c>
    </row>
    <row r="2156" spans="13:13" ht="24.95" customHeight="1" x14ac:dyDescent="0.3">
      <c r="M2156" s="46" t="str">
        <f t="shared" si="34"/>
        <v/>
      </c>
    </row>
    <row r="2157" spans="13:13" ht="24.95" customHeight="1" x14ac:dyDescent="0.3">
      <c r="M2157" s="46" t="str">
        <f t="shared" si="34"/>
        <v/>
      </c>
    </row>
    <row r="2158" spans="13:13" ht="24.95" customHeight="1" x14ac:dyDescent="0.3">
      <c r="M2158" s="46" t="str">
        <f t="shared" si="34"/>
        <v/>
      </c>
    </row>
    <row r="2159" spans="13:13" ht="24.95" customHeight="1" x14ac:dyDescent="0.3">
      <c r="M2159" s="46" t="str">
        <f t="shared" si="34"/>
        <v/>
      </c>
    </row>
    <row r="2160" spans="13:13" ht="24.95" customHeight="1" x14ac:dyDescent="0.3">
      <c r="M2160" s="46" t="str">
        <f t="shared" si="34"/>
        <v/>
      </c>
    </row>
    <row r="2161" spans="13:13" ht="24.95" customHeight="1" x14ac:dyDescent="0.3">
      <c r="M2161" s="46" t="str">
        <f t="shared" si="34"/>
        <v/>
      </c>
    </row>
    <row r="2162" spans="13:13" ht="24.95" customHeight="1" x14ac:dyDescent="0.3">
      <c r="M2162" s="46" t="str">
        <f t="shared" si="34"/>
        <v/>
      </c>
    </row>
    <row r="2163" spans="13:13" ht="24.95" customHeight="1" x14ac:dyDescent="0.3">
      <c r="M2163" s="46" t="str">
        <f t="shared" si="34"/>
        <v/>
      </c>
    </row>
    <row r="2164" spans="13:13" ht="24.95" customHeight="1" x14ac:dyDescent="0.3">
      <c r="M2164" s="46" t="str">
        <f t="shared" si="34"/>
        <v/>
      </c>
    </row>
    <row r="2165" spans="13:13" ht="24.95" customHeight="1" x14ac:dyDescent="0.3">
      <c r="M2165" s="46" t="str">
        <f t="shared" si="34"/>
        <v/>
      </c>
    </row>
    <row r="2166" spans="13:13" ht="24.95" customHeight="1" x14ac:dyDescent="0.3">
      <c r="M2166" s="46" t="str">
        <f t="shared" si="34"/>
        <v/>
      </c>
    </row>
    <row r="2167" spans="13:13" ht="24.95" customHeight="1" x14ac:dyDescent="0.3">
      <c r="M2167" s="46" t="str">
        <f t="shared" si="34"/>
        <v/>
      </c>
    </row>
    <row r="2168" spans="13:13" ht="24.95" customHeight="1" x14ac:dyDescent="0.3">
      <c r="M2168" s="46" t="str">
        <f t="shared" si="34"/>
        <v/>
      </c>
    </row>
    <row r="2169" spans="13:13" ht="24.95" customHeight="1" x14ac:dyDescent="0.3">
      <c r="M2169" s="46" t="str">
        <f t="shared" si="34"/>
        <v/>
      </c>
    </row>
    <row r="2170" spans="13:13" ht="24.95" customHeight="1" x14ac:dyDescent="0.3">
      <c r="M2170" s="46" t="str">
        <f t="shared" si="34"/>
        <v/>
      </c>
    </row>
    <row r="2171" spans="13:13" ht="24.95" customHeight="1" x14ac:dyDescent="0.3">
      <c r="M2171" s="46" t="str">
        <f t="shared" si="34"/>
        <v/>
      </c>
    </row>
    <row r="2172" spans="13:13" ht="24.95" customHeight="1" x14ac:dyDescent="0.3">
      <c r="M2172" s="46" t="str">
        <f t="shared" si="34"/>
        <v/>
      </c>
    </row>
    <row r="2173" spans="13:13" ht="24.95" customHeight="1" x14ac:dyDescent="0.3">
      <c r="M2173" s="46" t="str">
        <f t="shared" si="34"/>
        <v/>
      </c>
    </row>
    <row r="2174" spans="13:13" ht="24.95" customHeight="1" x14ac:dyDescent="0.3">
      <c r="M2174" s="46" t="str">
        <f t="shared" si="34"/>
        <v/>
      </c>
    </row>
    <row r="2175" spans="13:13" ht="24.95" customHeight="1" x14ac:dyDescent="0.3">
      <c r="M2175" s="46" t="str">
        <f t="shared" si="34"/>
        <v/>
      </c>
    </row>
    <row r="2176" spans="13:13" ht="24.95" customHeight="1" x14ac:dyDescent="0.3">
      <c r="M2176" s="46" t="str">
        <f t="shared" si="34"/>
        <v/>
      </c>
    </row>
    <row r="2177" spans="13:13" ht="24.95" customHeight="1" x14ac:dyDescent="0.3">
      <c r="M2177" s="46" t="str">
        <f t="shared" si="34"/>
        <v/>
      </c>
    </row>
    <row r="2178" spans="13:13" ht="24.95" customHeight="1" x14ac:dyDescent="0.3">
      <c r="M2178" s="46" t="str">
        <f t="shared" si="34"/>
        <v/>
      </c>
    </row>
    <row r="2179" spans="13:13" ht="24.95" customHeight="1" x14ac:dyDescent="0.3">
      <c r="M2179" s="46" t="str">
        <f t="shared" si="34"/>
        <v/>
      </c>
    </row>
    <row r="2180" spans="13:13" ht="24.95" customHeight="1" x14ac:dyDescent="0.3">
      <c r="M2180" s="46" t="str">
        <f t="shared" si="34"/>
        <v/>
      </c>
    </row>
    <row r="2181" spans="13:13" ht="24.95" customHeight="1" x14ac:dyDescent="0.3">
      <c r="M2181" s="46" t="str">
        <f t="shared" si="34"/>
        <v/>
      </c>
    </row>
    <row r="2182" spans="13:13" ht="24.95" customHeight="1" x14ac:dyDescent="0.3">
      <c r="M2182" s="46" t="str">
        <f t="shared" si="34"/>
        <v/>
      </c>
    </row>
    <row r="2183" spans="13:13" ht="24.95" customHeight="1" x14ac:dyDescent="0.3">
      <c r="M2183" s="46" t="str">
        <f t="shared" si="34"/>
        <v/>
      </c>
    </row>
    <row r="2184" spans="13:13" ht="24.95" customHeight="1" x14ac:dyDescent="0.3">
      <c r="M2184" s="46" t="str">
        <f t="shared" si="34"/>
        <v/>
      </c>
    </row>
    <row r="2185" spans="13:13" ht="24.95" customHeight="1" x14ac:dyDescent="0.3">
      <c r="M2185" s="46" t="str">
        <f t="shared" si="34"/>
        <v/>
      </c>
    </row>
    <row r="2186" spans="13:13" ht="24.95" customHeight="1" x14ac:dyDescent="0.3">
      <c r="M2186" s="46" t="str">
        <f t="shared" si="34"/>
        <v/>
      </c>
    </row>
    <row r="2187" spans="13:13" ht="24.95" customHeight="1" x14ac:dyDescent="0.3">
      <c r="M2187" s="46" t="str">
        <f t="shared" si="34"/>
        <v/>
      </c>
    </row>
    <row r="2188" spans="13:13" ht="24.95" customHeight="1" x14ac:dyDescent="0.3">
      <c r="M2188" s="46" t="str">
        <f t="shared" si="34"/>
        <v/>
      </c>
    </row>
    <row r="2189" spans="13:13" ht="24.95" customHeight="1" x14ac:dyDescent="0.3">
      <c r="M2189" s="46" t="str">
        <f t="shared" si="34"/>
        <v/>
      </c>
    </row>
    <row r="2190" spans="13:13" ht="24.95" customHeight="1" x14ac:dyDescent="0.3">
      <c r="M2190" s="46" t="str">
        <f t="shared" si="34"/>
        <v/>
      </c>
    </row>
    <row r="2191" spans="13:13" ht="24.95" customHeight="1" x14ac:dyDescent="0.3">
      <c r="M2191" s="46" t="str">
        <f t="shared" ref="M2191:M2254" si="35">IF(AND($F2191="",$G2191="",$A2191&lt;&gt;""),"Mistake","")</f>
        <v/>
      </c>
    </row>
    <row r="2192" spans="13:13" ht="24.95" customHeight="1" x14ac:dyDescent="0.3">
      <c r="M2192" s="46" t="str">
        <f t="shared" si="35"/>
        <v/>
      </c>
    </row>
    <row r="2193" spans="13:13" ht="24.95" customHeight="1" x14ac:dyDescent="0.3">
      <c r="M2193" s="46" t="str">
        <f t="shared" si="35"/>
        <v/>
      </c>
    </row>
    <row r="2194" spans="13:13" ht="24.95" customHeight="1" x14ac:dyDescent="0.3">
      <c r="M2194" s="46" t="str">
        <f t="shared" si="35"/>
        <v/>
      </c>
    </row>
    <row r="2195" spans="13:13" ht="24.95" customHeight="1" x14ac:dyDescent="0.3">
      <c r="M2195" s="46" t="str">
        <f t="shared" si="35"/>
        <v/>
      </c>
    </row>
    <row r="2196" spans="13:13" ht="24.95" customHeight="1" x14ac:dyDescent="0.3">
      <c r="M2196" s="46" t="str">
        <f t="shared" si="35"/>
        <v/>
      </c>
    </row>
    <row r="2197" spans="13:13" ht="24.95" customHeight="1" x14ac:dyDescent="0.3">
      <c r="M2197" s="46" t="str">
        <f t="shared" si="35"/>
        <v/>
      </c>
    </row>
    <row r="2198" spans="13:13" ht="24.95" customHeight="1" x14ac:dyDescent="0.3">
      <c r="M2198" s="46" t="str">
        <f t="shared" si="35"/>
        <v/>
      </c>
    </row>
    <row r="2199" spans="13:13" ht="24.95" customHeight="1" x14ac:dyDescent="0.3">
      <c r="M2199" s="46" t="str">
        <f t="shared" si="35"/>
        <v/>
      </c>
    </row>
    <row r="2200" spans="13:13" ht="24.95" customHeight="1" x14ac:dyDescent="0.3">
      <c r="M2200" s="46" t="str">
        <f t="shared" si="35"/>
        <v/>
      </c>
    </row>
    <row r="2201" spans="13:13" ht="24.95" customHeight="1" x14ac:dyDescent="0.3">
      <c r="M2201" s="46" t="str">
        <f t="shared" si="35"/>
        <v/>
      </c>
    </row>
    <row r="2202" spans="13:13" ht="24.95" customHeight="1" x14ac:dyDescent="0.3">
      <c r="M2202" s="46" t="str">
        <f t="shared" si="35"/>
        <v/>
      </c>
    </row>
    <row r="2203" spans="13:13" ht="24.95" customHeight="1" x14ac:dyDescent="0.3">
      <c r="M2203" s="46" t="str">
        <f t="shared" si="35"/>
        <v/>
      </c>
    </row>
    <row r="2204" spans="13:13" ht="24.95" customHeight="1" x14ac:dyDescent="0.3">
      <c r="M2204" s="46" t="str">
        <f t="shared" si="35"/>
        <v/>
      </c>
    </row>
    <row r="2205" spans="13:13" ht="24.95" customHeight="1" x14ac:dyDescent="0.3">
      <c r="M2205" s="46" t="str">
        <f t="shared" si="35"/>
        <v/>
      </c>
    </row>
    <row r="2206" spans="13:13" ht="24.95" customHeight="1" x14ac:dyDescent="0.3">
      <c r="M2206" s="46" t="str">
        <f t="shared" si="35"/>
        <v/>
      </c>
    </row>
    <row r="2207" spans="13:13" ht="24.95" customHeight="1" x14ac:dyDescent="0.3">
      <c r="M2207" s="46" t="str">
        <f t="shared" si="35"/>
        <v/>
      </c>
    </row>
    <row r="2208" spans="13:13" ht="24.95" customHeight="1" x14ac:dyDescent="0.3">
      <c r="M2208" s="46" t="str">
        <f t="shared" si="35"/>
        <v/>
      </c>
    </row>
    <row r="2209" spans="13:13" ht="24.95" customHeight="1" x14ac:dyDescent="0.3">
      <c r="M2209" s="46" t="str">
        <f t="shared" si="35"/>
        <v/>
      </c>
    </row>
    <row r="2210" spans="13:13" ht="24.95" customHeight="1" x14ac:dyDescent="0.3">
      <c r="M2210" s="46" t="str">
        <f t="shared" si="35"/>
        <v/>
      </c>
    </row>
    <row r="2211" spans="13:13" ht="24.95" customHeight="1" x14ac:dyDescent="0.3">
      <c r="M2211" s="46" t="str">
        <f t="shared" si="35"/>
        <v/>
      </c>
    </row>
    <row r="2212" spans="13:13" ht="24.95" customHeight="1" x14ac:dyDescent="0.3">
      <c r="M2212" s="46" t="str">
        <f t="shared" si="35"/>
        <v/>
      </c>
    </row>
    <row r="2213" spans="13:13" ht="24.95" customHeight="1" x14ac:dyDescent="0.3">
      <c r="M2213" s="46" t="str">
        <f t="shared" si="35"/>
        <v/>
      </c>
    </row>
    <row r="2214" spans="13:13" ht="24.95" customHeight="1" x14ac:dyDescent="0.3">
      <c r="M2214" s="46" t="str">
        <f t="shared" si="35"/>
        <v/>
      </c>
    </row>
    <row r="2215" spans="13:13" ht="24.95" customHeight="1" x14ac:dyDescent="0.3">
      <c r="M2215" s="46" t="str">
        <f t="shared" si="35"/>
        <v/>
      </c>
    </row>
    <row r="2216" spans="13:13" ht="24.95" customHeight="1" x14ac:dyDescent="0.3">
      <c r="M2216" s="46" t="str">
        <f t="shared" si="35"/>
        <v/>
      </c>
    </row>
    <row r="2217" spans="13:13" ht="24.95" customHeight="1" x14ac:dyDescent="0.3">
      <c r="M2217" s="46" t="str">
        <f t="shared" si="35"/>
        <v/>
      </c>
    </row>
    <row r="2218" spans="13:13" ht="24.95" customHeight="1" x14ac:dyDescent="0.3">
      <c r="M2218" s="46" t="str">
        <f t="shared" si="35"/>
        <v/>
      </c>
    </row>
    <row r="2219" spans="13:13" ht="24.95" customHeight="1" x14ac:dyDescent="0.3">
      <c r="M2219" s="46" t="str">
        <f t="shared" si="35"/>
        <v/>
      </c>
    </row>
    <row r="2220" spans="13:13" ht="24.95" customHeight="1" x14ac:dyDescent="0.3">
      <c r="M2220" s="46" t="str">
        <f t="shared" si="35"/>
        <v/>
      </c>
    </row>
    <row r="2221" spans="13:13" ht="24.95" customHeight="1" x14ac:dyDescent="0.3">
      <c r="M2221" s="46" t="str">
        <f t="shared" si="35"/>
        <v/>
      </c>
    </row>
    <row r="2222" spans="13:13" ht="24.95" customHeight="1" x14ac:dyDescent="0.3">
      <c r="M2222" s="46" t="str">
        <f t="shared" si="35"/>
        <v/>
      </c>
    </row>
    <row r="2223" spans="13:13" ht="24.95" customHeight="1" x14ac:dyDescent="0.3">
      <c r="M2223" s="46" t="str">
        <f t="shared" si="35"/>
        <v/>
      </c>
    </row>
    <row r="2224" spans="13:13" ht="24.95" customHeight="1" x14ac:dyDescent="0.3">
      <c r="M2224" s="46" t="str">
        <f t="shared" si="35"/>
        <v/>
      </c>
    </row>
    <row r="2225" spans="13:13" ht="24.95" customHeight="1" x14ac:dyDescent="0.3">
      <c r="M2225" s="46" t="str">
        <f t="shared" si="35"/>
        <v/>
      </c>
    </row>
    <row r="2226" spans="13:13" ht="24.95" customHeight="1" x14ac:dyDescent="0.3">
      <c r="M2226" s="46" t="str">
        <f t="shared" si="35"/>
        <v/>
      </c>
    </row>
    <row r="2227" spans="13:13" ht="24.95" customHeight="1" x14ac:dyDescent="0.3">
      <c r="M2227" s="46" t="str">
        <f t="shared" si="35"/>
        <v/>
      </c>
    </row>
    <row r="2228" spans="13:13" ht="24.95" customHeight="1" x14ac:dyDescent="0.3">
      <c r="M2228" s="46" t="str">
        <f t="shared" si="35"/>
        <v/>
      </c>
    </row>
    <row r="2229" spans="13:13" ht="24.95" customHeight="1" x14ac:dyDescent="0.3">
      <c r="M2229" s="46" t="str">
        <f t="shared" si="35"/>
        <v/>
      </c>
    </row>
    <row r="2230" spans="13:13" ht="24.95" customHeight="1" x14ac:dyDescent="0.3">
      <c r="M2230" s="46" t="str">
        <f t="shared" si="35"/>
        <v/>
      </c>
    </row>
    <row r="2231" spans="13:13" ht="24.95" customHeight="1" x14ac:dyDescent="0.3">
      <c r="M2231" s="46" t="str">
        <f t="shared" si="35"/>
        <v/>
      </c>
    </row>
    <row r="2232" spans="13:13" ht="24.95" customHeight="1" x14ac:dyDescent="0.3">
      <c r="M2232" s="46" t="str">
        <f t="shared" si="35"/>
        <v/>
      </c>
    </row>
    <row r="2233" spans="13:13" ht="24.95" customHeight="1" x14ac:dyDescent="0.3">
      <c r="M2233" s="46" t="str">
        <f t="shared" si="35"/>
        <v/>
      </c>
    </row>
    <row r="2234" spans="13:13" ht="24.95" customHeight="1" x14ac:dyDescent="0.3">
      <c r="M2234" s="46" t="str">
        <f t="shared" si="35"/>
        <v/>
      </c>
    </row>
    <row r="2235" spans="13:13" ht="24.95" customHeight="1" x14ac:dyDescent="0.3">
      <c r="M2235" s="46" t="str">
        <f t="shared" si="35"/>
        <v/>
      </c>
    </row>
    <row r="2236" spans="13:13" ht="24.95" customHeight="1" x14ac:dyDescent="0.3">
      <c r="M2236" s="46" t="str">
        <f t="shared" si="35"/>
        <v/>
      </c>
    </row>
    <row r="2237" spans="13:13" ht="24.95" customHeight="1" x14ac:dyDescent="0.3">
      <c r="M2237" s="46" t="str">
        <f t="shared" si="35"/>
        <v/>
      </c>
    </row>
    <row r="2238" spans="13:13" ht="24.95" customHeight="1" x14ac:dyDescent="0.3">
      <c r="M2238" s="46" t="str">
        <f t="shared" si="35"/>
        <v/>
      </c>
    </row>
    <row r="2239" spans="13:13" ht="24.95" customHeight="1" x14ac:dyDescent="0.3">
      <c r="M2239" s="46" t="str">
        <f t="shared" si="35"/>
        <v/>
      </c>
    </row>
    <row r="2240" spans="13:13" ht="24.95" customHeight="1" x14ac:dyDescent="0.3">
      <c r="M2240" s="46" t="str">
        <f t="shared" si="35"/>
        <v/>
      </c>
    </row>
    <row r="2241" spans="13:13" ht="24.95" customHeight="1" x14ac:dyDescent="0.3">
      <c r="M2241" s="46" t="str">
        <f t="shared" si="35"/>
        <v/>
      </c>
    </row>
    <row r="2242" spans="13:13" ht="24.95" customHeight="1" x14ac:dyDescent="0.3">
      <c r="M2242" s="46" t="str">
        <f t="shared" si="35"/>
        <v/>
      </c>
    </row>
    <row r="2243" spans="13:13" ht="24.95" customHeight="1" x14ac:dyDescent="0.3">
      <c r="M2243" s="46" t="str">
        <f t="shared" si="35"/>
        <v/>
      </c>
    </row>
    <row r="2244" spans="13:13" ht="24.95" customHeight="1" x14ac:dyDescent="0.3">
      <c r="M2244" s="46" t="str">
        <f t="shared" si="35"/>
        <v/>
      </c>
    </row>
    <row r="2245" spans="13:13" ht="24.95" customHeight="1" x14ac:dyDescent="0.3">
      <c r="M2245" s="46" t="str">
        <f t="shared" si="35"/>
        <v/>
      </c>
    </row>
    <row r="2246" spans="13:13" ht="24.95" customHeight="1" x14ac:dyDescent="0.3">
      <c r="M2246" s="46" t="str">
        <f t="shared" si="35"/>
        <v/>
      </c>
    </row>
    <row r="2247" spans="13:13" ht="24.95" customHeight="1" x14ac:dyDescent="0.3">
      <c r="M2247" s="46" t="str">
        <f t="shared" si="35"/>
        <v/>
      </c>
    </row>
    <row r="2248" spans="13:13" ht="24.95" customHeight="1" x14ac:dyDescent="0.3">
      <c r="M2248" s="46" t="str">
        <f t="shared" si="35"/>
        <v/>
      </c>
    </row>
    <row r="2249" spans="13:13" ht="24.95" customHeight="1" x14ac:dyDescent="0.3">
      <c r="M2249" s="46" t="str">
        <f t="shared" si="35"/>
        <v/>
      </c>
    </row>
    <row r="2250" spans="13:13" ht="24.95" customHeight="1" x14ac:dyDescent="0.3">
      <c r="M2250" s="46" t="str">
        <f t="shared" si="35"/>
        <v/>
      </c>
    </row>
    <row r="2251" spans="13:13" ht="24.95" customHeight="1" x14ac:dyDescent="0.3">
      <c r="M2251" s="46" t="str">
        <f t="shared" si="35"/>
        <v/>
      </c>
    </row>
    <row r="2252" spans="13:13" ht="24.95" customHeight="1" x14ac:dyDescent="0.3">
      <c r="M2252" s="46" t="str">
        <f t="shared" si="35"/>
        <v/>
      </c>
    </row>
    <row r="2253" spans="13:13" ht="24.95" customHeight="1" x14ac:dyDescent="0.3">
      <c r="M2253" s="46" t="str">
        <f t="shared" si="35"/>
        <v/>
      </c>
    </row>
    <row r="2254" spans="13:13" ht="24.95" customHeight="1" x14ac:dyDescent="0.3">
      <c r="M2254" s="46" t="str">
        <f t="shared" si="35"/>
        <v/>
      </c>
    </row>
    <row r="2255" spans="13:13" ht="24.95" customHeight="1" x14ac:dyDescent="0.3">
      <c r="M2255" s="46" t="str">
        <f t="shared" ref="M2255:M2318" si="36">IF(AND($F2255="",$G2255="",$A2255&lt;&gt;""),"Mistake","")</f>
        <v/>
      </c>
    </row>
    <row r="2256" spans="13:13" ht="24.95" customHeight="1" x14ac:dyDescent="0.3">
      <c r="M2256" s="46" t="str">
        <f t="shared" si="36"/>
        <v/>
      </c>
    </row>
    <row r="2257" spans="13:13" ht="24.95" customHeight="1" x14ac:dyDescent="0.3">
      <c r="M2257" s="46" t="str">
        <f t="shared" si="36"/>
        <v/>
      </c>
    </row>
    <row r="2258" spans="13:13" ht="24.95" customHeight="1" x14ac:dyDescent="0.3">
      <c r="M2258" s="46" t="str">
        <f t="shared" si="36"/>
        <v/>
      </c>
    </row>
    <row r="2259" spans="13:13" ht="24.95" customHeight="1" x14ac:dyDescent="0.3">
      <c r="M2259" s="46" t="str">
        <f t="shared" si="36"/>
        <v/>
      </c>
    </row>
    <row r="2260" spans="13:13" ht="24.95" customHeight="1" x14ac:dyDescent="0.3">
      <c r="M2260" s="46" t="str">
        <f t="shared" si="36"/>
        <v/>
      </c>
    </row>
    <row r="2261" spans="13:13" ht="24.95" customHeight="1" x14ac:dyDescent="0.3">
      <c r="M2261" s="46" t="str">
        <f t="shared" si="36"/>
        <v/>
      </c>
    </row>
    <row r="2262" spans="13:13" ht="24.95" customHeight="1" x14ac:dyDescent="0.3">
      <c r="M2262" s="46" t="str">
        <f t="shared" si="36"/>
        <v/>
      </c>
    </row>
    <row r="2263" spans="13:13" ht="24.95" customHeight="1" x14ac:dyDescent="0.3">
      <c r="M2263" s="46" t="str">
        <f t="shared" si="36"/>
        <v/>
      </c>
    </row>
    <row r="2264" spans="13:13" ht="24.95" customHeight="1" x14ac:dyDescent="0.3">
      <c r="M2264" s="46" t="str">
        <f t="shared" si="36"/>
        <v/>
      </c>
    </row>
    <row r="2265" spans="13:13" ht="24.95" customHeight="1" x14ac:dyDescent="0.3">
      <c r="M2265" s="46" t="str">
        <f t="shared" si="36"/>
        <v/>
      </c>
    </row>
    <row r="2266" spans="13:13" ht="24.95" customHeight="1" x14ac:dyDescent="0.3">
      <c r="M2266" s="46" t="str">
        <f t="shared" si="36"/>
        <v/>
      </c>
    </row>
    <row r="2267" spans="13:13" ht="24.95" customHeight="1" x14ac:dyDescent="0.3">
      <c r="M2267" s="46" t="str">
        <f t="shared" si="36"/>
        <v/>
      </c>
    </row>
    <row r="2268" spans="13:13" ht="24.95" customHeight="1" x14ac:dyDescent="0.3">
      <c r="M2268" s="46" t="str">
        <f t="shared" si="36"/>
        <v/>
      </c>
    </row>
    <row r="2269" spans="13:13" ht="24.95" customHeight="1" x14ac:dyDescent="0.3">
      <c r="M2269" s="46" t="str">
        <f t="shared" si="36"/>
        <v/>
      </c>
    </row>
    <row r="2270" spans="13:13" ht="24.95" customHeight="1" x14ac:dyDescent="0.3">
      <c r="M2270" s="46" t="str">
        <f t="shared" si="36"/>
        <v/>
      </c>
    </row>
    <row r="2271" spans="13:13" ht="24.95" customHeight="1" x14ac:dyDescent="0.3">
      <c r="M2271" s="46" t="str">
        <f t="shared" si="36"/>
        <v/>
      </c>
    </row>
    <row r="2272" spans="13:13" ht="24.95" customHeight="1" x14ac:dyDescent="0.3">
      <c r="M2272" s="46" t="str">
        <f t="shared" si="36"/>
        <v/>
      </c>
    </row>
    <row r="2273" spans="13:13" ht="24.95" customHeight="1" x14ac:dyDescent="0.3">
      <c r="M2273" s="46" t="str">
        <f t="shared" si="36"/>
        <v/>
      </c>
    </row>
    <row r="2274" spans="13:13" ht="24.95" customHeight="1" x14ac:dyDescent="0.3">
      <c r="M2274" s="46" t="str">
        <f t="shared" si="36"/>
        <v/>
      </c>
    </row>
    <row r="2275" spans="13:13" ht="24.95" customHeight="1" x14ac:dyDescent="0.3">
      <c r="M2275" s="46" t="str">
        <f t="shared" si="36"/>
        <v/>
      </c>
    </row>
    <row r="2276" spans="13:13" ht="24.95" customHeight="1" x14ac:dyDescent="0.3">
      <c r="M2276" s="46" t="str">
        <f t="shared" si="36"/>
        <v/>
      </c>
    </row>
    <row r="2277" spans="13:13" ht="24.95" customHeight="1" x14ac:dyDescent="0.3">
      <c r="M2277" s="46" t="str">
        <f t="shared" si="36"/>
        <v/>
      </c>
    </row>
    <row r="2278" spans="13:13" ht="24.95" customHeight="1" x14ac:dyDescent="0.3">
      <c r="M2278" s="46" t="str">
        <f t="shared" si="36"/>
        <v/>
      </c>
    </row>
    <row r="2279" spans="13:13" ht="24.95" customHeight="1" x14ac:dyDescent="0.3">
      <c r="M2279" s="46" t="str">
        <f t="shared" si="36"/>
        <v/>
      </c>
    </row>
    <row r="2280" spans="13:13" ht="24.95" customHeight="1" x14ac:dyDescent="0.3">
      <c r="M2280" s="46" t="str">
        <f t="shared" si="36"/>
        <v/>
      </c>
    </row>
    <row r="2281" spans="13:13" ht="24.95" customHeight="1" x14ac:dyDescent="0.3">
      <c r="M2281" s="46" t="str">
        <f t="shared" si="36"/>
        <v/>
      </c>
    </row>
    <row r="2282" spans="13:13" ht="24.95" customHeight="1" x14ac:dyDescent="0.3">
      <c r="M2282" s="46" t="str">
        <f t="shared" si="36"/>
        <v/>
      </c>
    </row>
    <row r="2283" spans="13:13" ht="24.95" customHeight="1" x14ac:dyDescent="0.3">
      <c r="M2283" s="46" t="str">
        <f t="shared" si="36"/>
        <v/>
      </c>
    </row>
    <row r="2284" spans="13:13" ht="24.95" customHeight="1" x14ac:dyDescent="0.3">
      <c r="M2284" s="46" t="str">
        <f t="shared" si="36"/>
        <v/>
      </c>
    </row>
    <row r="2285" spans="13:13" ht="24.95" customHeight="1" x14ac:dyDescent="0.3">
      <c r="M2285" s="46" t="str">
        <f t="shared" si="36"/>
        <v/>
      </c>
    </row>
    <row r="2286" spans="13:13" ht="24.95" customHeight="1" x14ac:dyDescent="0.3">
      <c r="M2286" s="46" t="str">
        <f t="shared" si="36"/>
        <v/>
      </c>
    </row>
    <row r="2287" spans="13:13" ht="24.95" customHeight="1" x14ac:dyDescent="0.3">
      <c r="M2287" s="46" t="str">
        <f t="shared" si="36"/>
        <v/>
      </c>
    </row>
    <row r="2288" spans="13:13" ht="24.95" customHeight="1" x14ac:dyDescent="0.3">
      <c r="M2288" s="46" t="str">
        <f t="shared" si="36"/>
        <v/>
      </c>
    </row>
    <row r="2289" spans="13:13" ht="24.95" customHeight="1" x14ac:dyDescent="0.3">
      <c r="M2289" s="46" t="str">
        <f t="shared" si="36"/>
        <v/>
      </c>
    </row>
    <row r="2290" spans="13:13" ht="24.95" customHeight="1" x14ac:dyDescent="0.3">
      <c r="M2290" s="46" t="str">
        <f t="shared" si="36"/>
        <v/>
      </c>
    </row>
    <row r="2291" spans="13:13" ht="24.95" customHeight="1" x14ac:dyDescent="0.3">
      <c r="M2291" s="46" t="str">
        <f t="shared" si="36"/>
        <v/>
      </c>
    </row>
    <row r="2292" spans="13:13" ht="24.95" customHeight="1" x14ac:dyDescent="0.3">
      <c r="M2292" s="46" t="str">
        <f t="shared" si="36"/>
        <v/>
      </c>
    </row>
    <row r="2293" spans="13:13" ht="24.95" customHeight="1" x14ac:dyDescent="0.3">
      <c r="M2293" s="46" t="str">
        <f t="shared" si="36"/>
        <v/>
      </c>
    </row>
    <row r="2294" spans="13:13" ht="24.95" customHeight="1" x14ac:dyDescent="0.3">
      <c r="M2294" s="46" t="str">
        <f t="shared" si="36"/>
        <v/>
      </c>
    </row>
    <row r="2295" spans="13:13" ht="24.95" customHeight="1" x14ac:dyDescent="0.3">
      <c r="M2295" s="46" t="str">
        <f t="shared" si="36"/>
        <v/>
      </c>
    </row>
    <row r="2296" spans="13:13" ht="24.95" customHeight="1" x14ac:dyDescent="0.3">
      <c r="M2296" s="46" t="str">
        <f t="shared" si="36"/>
        <v/>
      </c>
    </row>
    <row r="2297" spans="13:13" ht="24.95" customHeight="1" x14ac:dyDescent="0.3">
      <c r="M2297" s="46" t="str">
        <f t="shared" si="36"/>
        <v/>
      </c>
    </row>
    <row r="2298" spans="13:13" ht="24.95" customHeight="1" x14ac:dyDescent="0.3">
      <c r="M2298" s="46" t="str">
        <f t="shared" si="36"/>
        <v/>
      </c>
    </row>
    <row r="2299" spans="13:13" ht="24.95" customHeight="1" x14ac:dyDescent="0.3">
      <c r="M2299" s="46" t="str">
        <f t="shared" si="36"/>
        <v/>
      </c>
    </row>
    <row r="2300" spans="13:13" ht="24.95" customHeight="1" x14ac:dyDescent="0.3">
      <c r="M2300" s="46" t="str">
        <f t="shared" si="36"/>
        <v/>
      </c>
    </row>
    <row r="2301" spans="13:13" ht="24.95" customHeight="1" x14ac:dyDescent="0.3">
      <c r="M2301" s="46" t="str">
        <f t="shared" si="36"/>
        <v/>
      </c>
    </row>
    <row r="2302" spans="13:13" ht="24.95" customHeight="1" x14ac:dyDescent="0.3">
      <c r="M2302" s="46" t="str">
        <f t="shared" si="36"/>
        <v/>
      </c>
    </row>
    <row r="2303" spans="13:13" ht="24.95" customHeight="1" x14ac:dyDescent="0.3">
      <c r="M2303" s="46" t="str">
        <f t="shared" si="36"/>
        <v/>
      </c>
    </row>
    <row r="2304" spans="13:13" ht="24.95" customHeight="1" x14ac:dyDescent="0.3">
      <c r="M2304" s="46" t="str">
        <f t="shared" si="36"/>
        <v/>
      </c>
    </row>
    <row r="2305" spans="13:13" ht="24.95" customHeight="1" x14ac:dyDescent="0.3">
      <c r="M2305" s="46" t="str">
        <f t="shared" si="36"/>
        <v/>
      </c>
    </row>
    <row r="2306" spans="13:13" ht="24.95" customHeight="1" x14ac:dyDescent="0.3">
      <c r="M2306" s="46" t="str">
        <f t="shared" si="36"/>
        <v/>
      </c>
    </row>
    <row r="2307" spans="13:13" ht="24.95" customHeight="1" x14ac:dyDescent="0.3">
      <c r="M2307" s="46" t="str">
        <f t="shared" si="36"/>
        <v/>
      </c>
    </row>
    <row r="2308" spans="13:13" ht="24.95" customHeight="1" x14ac:dyDescent="0.3">
      <c r="M2308" s="46" t="str">
        <f t="shared" si="36"/>
        <v/>
      </c>
    </row>
    <row r="2309" spans="13:13" ht="24.95" customHeight="1" x14ac:dyDescent="0.3">
      <c r="M2309" s="46" t="str">
        <f t="shared" si="36"/>
        <v/>
      </c>
    </row>
    <row r="2310" spans="13:13" ht="24.95" customHeight="1" x14ac:dyDescent="0.3">
      <c r="M2310" s="46" t="str">
        <f t="shared" si="36"/>
        <v/>
      </c>
    </row>
    <row r="2311" spans="13:13" ht="24.95" customHeight="1" x14ac:dyDescent="0.3">
      <c r="M2311" s="46" t="str">
        <f t="shared" si="36"/>
        <v/>
      </c>
    </row>
    <row r="2312" spans="13:13" ht="24.95" customHeight="1" x14ac:dyDescent="0.3">
      <c r="M2312" s="46" t="str">
        <f t="shared" si="36"/>
        <v/>
      </c>
    </row>
    <row r="2313" spans="13:13" ht="24.95" customHeight="1" x14ac:dyDescent="0.3">
      <c r="M2313" s="46" t="str">
        <f t="shared" si="36"/>
        <v/>
      </c>
    </row>
    <row r="2314" spans="13:13" ht="24.95" customHeight="1" x14ac:dyDescent="0.3">
      <c r="M2314" s="46" t="str">
        <f t="shared" si="36"/>
        <v/>
      </c>
    </row>
    <row r="2315" spans="13:13" ht="24.95" customHeight="1" x14ac:dyDescent="0.3">
      <c r="M2315" s="46" t="str">
        <f t="shared" si="36"/>
        <v/>
      </c>
    </row>
    <row r="2316" spans="13:13" ht="24.95" customHeight="1" x14ac:dyDescent="0.3">
      <c r="M2316" s="46" t="str">
        <f t="shared" si="36"/>
        <v/>
      </c>
    </row>
    <row r="2317" spans="13:13" ht="24.95" customHeight="1" x14ac:dyDescent="0.3">
      <c r="M2317" s="46" t="str">
        <f t="shared" si="36"/>
        <v/>
      </c>
    </row>
    <row r="2318" spans="13:13" ht="24.95" customHeight="1" x14ac:dyDescent="0.3">
      <c r="M2318" s="46" t="str">
        <f t="shared" si="36"/>
        <v/>
      </c>
    </row>
    <row r="2319" spans="13:13" ht="24.95" customHeight="1" x14ac:dyDescent="0.3">
      <c r="M2319" s="46" t="str">
        <f t="shared" ref="M2319:M2382" si="37">IF(AND($F2319="",$G2319="",$A2319&lt;&gt;""),"Mistake","")</f>
        <v/>
      </c>
    </row>
    <row r="2320" spans="13:13" ht="24.95" customHeight="1" x14ac:dyDescent="0.3">
      <c r="M2320" s="46" t="str">
        <f t="shared" si="37"/>
        <v/>
      </c>
    </row>
    <row r="2321" spans="13:13" ht="24.95" customHeight="1" x14ac:dyDescent="0.3">
      <c r="M2321" s="46" t="str">
        <f t="shared" si="37"/>
        <v/>
      </c>
    </row>
    <row r="2322" spans="13:13" ht="24.95" customHeight="1" x14ac:dyDescent="0.3">
      <c r="M2322" s="46" t="str">
        <f t="shared" si="37"/>
        <v/>
      </c>
    </row>
    <row r="2323" spans="13:13" ht="24.95" customHeight="1" x14ac:dyDescent="0.3">
      <c r="M2323" s="46" t="str">
        <f t="shared" si="37"/>
        <v/>
      </c>
    </row>
    <row r="2324" spans="13:13" ht="24.95" customHeight="1" x14ac:dyDescent="0.3">
      <c r="M2324" s="46" t="str">
        <f t="shared" si="37"/>
        <v/>
      </c>
    </row>
    <row r="2325" spans="13:13" ht="24.95" customHeight="1" x14ac:dyDescent="0.3">
      <c r="M2325" s="46" t="str">
        <f t="shared" si="37"/>
        <v/>
      </c>
    </row>
    <row r="2326" spans="13:13" ht="24.95" customHeight="1" x14ac:dyDescent="0.3">
      <c r="M2326" s="46" t="str">
        <f t="shared" si="37"/>
        <v/>
      </c>
    </row>
    <row r="2327" spans="13:13" ht="24.95" customHeight="1" x14ac:dyDescent="0.3">
      <c r="M2327" s="46" t="str">
        <f t="shared" si="37"/>
        <v/>
      </c>
    </row>
    <row r="2328" spans="13:13" ht="24.95" customHeight="1" x14ac:dyDescent="0.3">
      <c r="M2328" s="46" t="str">
        <f t="shared" si="37"/>
        <v/>
      </c>
    </row>
    <row r="2329" spans="13:13" ht="24.95" customHeight="1" x14ac:dyDescent="0.3">
      <c r="M2329" s="46" t="str">
        <f t="shared" si="37"/>
        <v/>
      </c>
    </row>
    <row r="2330" spans="13:13" ht="24.95" customHeight="1" x14ac:dyDescent="0.3">
      <c r="M2330" s="46" t="str">
        <f t="shared" si="37"/>
        <v/>
      </c>
    </row>
    <row r="2331" spans="13:13" ht="24.95" customHeight="1" x14ac:dyDescent="0.3">
      <c r="M2331" s="46" t="str">
        <f t="shared" si="37"/>
        <v/>
      </c>
    </row>
    <row r="2332" spans="13:13" ht="24.95" customHeight="1" x14ac:dyDescent="0.3">
      <c r="M2332" s="46" t="str">
        <f t="shared" si="37"/>
        <v/>
      </c>
    </row>
    <row r="2333" spans="13:13" ht="24.95" customHeight="1" x14ac:dyDescent="0.3">
      <c r="M2333" s="46" t="str">
        <f t="shared" si="37"/>
        <v/>
      </c>
    </row>
    <row r="2334" spans="13:13" ht="24.95" customHeight="1" x14ac:dyDescent="0.3">
      <c r="M2334" s="46" t="str">
        <f t="shared" si="37"/>
        <v/>
      </c>
    </row>
    <row r="2335" spans="13:13" ht="24.95" customHeight="1" x14ac:dyDescent="0.3">
      <c r="M2335" s="46" t="str">
        <f t="shared" si="37"/>
        <v/>
      </c>
    </row>
    <row r="2336" spans="13:13" ht="24.95" customHeight="1" x14ac:dyDescent="0.3">
      <c r="M2336" s="46" t="str">
        <f t="shared" si="37"/>
        <v/>
      </c>
    </row>
    <row r="2337" spans="13:13" ht="24.95" customHeight="1" x14ac:dyDescent="0.3">
      <c r="M2337" s="46" t="str">
        <f t="shared" si="37"/>
        <v/>
      </c>
    </row>
    <row r="2338" spans="13:13" ht="24.95" customHeight="1" x14ac:dyDescent="0.3">
      <c r="M2338" s="46" t="str">
        <f t="shared" si="37"/>
        <v/>
      </c>
    </row>
    <row r="2339" spans="13:13" ht="24.95" customHeight="1" x14ac:dyDescent="0.3">
      <c r="M2339" s="46" t="str">
        <f t="shared" si="37"/>
        <v/>
      </c>
    </row>
    <row r="2340" spans="13:13" ht="24.95" customHeight="1" x14ac:dyDescent="0.3">
      <c r="M2340" s="46" t="str">
        <f t="shared" si="37"/>
        <v/>
      </c>
    </row>
    <row r="2341" spans="13:13" ht="24.95" customHeight="1" x14ac:dyDescent="0.3">
      <c r="M2341" s="46" t="str">
        <f t="shared" si="37"/>
        <v/>
      </c>
    </row>
    <row r="2342" spans="13:13" ht="24.95" customHeight="1" x14ac:dyDescent="0.3">
      <c r="M2342" s="46" t="str">
        <f t="shared" si="37"/>
        <v/>
      </c>
    </row>
    <row r="2343" spans="13:13" ht="24.95" customHeight="1" x14ac:dyDescent="0.3">
      <c r="M2343" s="46" t="str">
        <f t="shared" si="37"/>
        <v/>
      </c>
    </row>
    <row r="2344" spans="13:13" ht="24.95" customHeight="1" x14ac:dyDescent="0.3">
      <c r="M2344" s="46" t="str">
        <f t="shared" si="37"/>
        <v/>
      </c>
    </row>
    <row r="2345" spans="13:13" ht="24.95" customHeight="1" x14ac:dyDescent="0.3">
      <c r="M2345" s="46" t="str">
        <f t="shared" si="37"/>
        <v/>
      </c>
    </row>
    <row r="2346" spans="13:13" ht="24.95" customHeight="1" x14ac:dyDescent="0.3">
      <c r="M2346" s="46" t="str">
        <f t="shared" si="37"/>
        <v/>
      </c>
    </row>
    <row r="2347" spans="13:13" ht="24.95" customHeight="1" x14ac:dyDescent="0.3">
      <c r="M2347" s="46" t="str">
        <f t="shared" si="37"/>
        <v/>
      </c>
    </row>
    <row r="2348" spans="13:13" ht="24.95" customHeight="1" x14ac:dyDescent="0.3">
      <c r="M2348" s="46" t="str">
        <f t="shared" si="37"/>
        <v/>
      </c>
    </row>
    <row r="2349" spans="13:13" ht="24.95" customHeight="1" x14ac:dyDescent="0.3">
      <c r="M2349" s="46" t="str">
        <f t="shared" si="37"/>
        <v/>
      </c>
    </row>
    <row r="2350" spans="13:13" ht="24.95" customHeight="1" x14ac:dyDescent="0.3">
      <c r="M2350" s="46" t="str">
        <f t="shared" si="37"/>
        <v/>
      </c>
    </row>
    <row r="2351" spans="13:13" ht="24.95" customHeight="1" x14ac:dyDescent="0.3">
      <c r="M2351" s="46" t="str">
        <f t="shared" si="37"/>
        <v/>
      </c>
    </row>
    <row r="2352" spans="13:13" ht="24.95" customHeight="1" x14ac:dyDescent="0.3">
      <c r="M2352" s="46" t="str">
        <f t="shared" si="37"/>
        <v/>
      </c>
    </row>
    <row r="2353" spans="13:13" ht="24.95" customHeight="1" x14ac:dyDescent="0.3">
      <c r="M2353" s="46" t="str">
        <f t="shared" si="37"/>
        <v/>
      </c>
    </row>
    <row r="2354" spans="13:13" ht="24.95" customHeight="1" x14ac:dyDescent="0.3">
      <c r="M2354" s="46" t="str">
        <f t="shared" si="37"/>
        <v/>
      </c>
    </row>
    <row r="2355" spans="13:13" ht="24.95" customHeight="1" x14ac:dyDescent="0.3">
      <c r="M2355" s="46" t="str">
        <f t="shared" si="37"/>
        <v/>
      </c>
    </row>
    <row r="2356" spans="13:13" ht="24.95" customHeight="1" x14ac:dyDescent="0.3">
      <c r="M2356" s="46" t="str">
        <f t="shared" si="37"/>
        <v/>
      </c>
    </row>
    <row r="2357" spans="13:13" ht="24.95" customHeight="1" x14ac:dyDescent="0.3">
      <c r="M2357" s="46" t="str">
        <f t="shared" si="37"/>
        <v/>
      </c>
    </row>
    <row r="2358" spans="13:13" ht="24.95" customHeight="1" x14ac:dyDescent="0.3">
      <c r="M2358" s="46" t="str">
        <f t="shared" si="37"/>
        <v/>
      </c>
    </row>
    <row r="2359" spans="13:13" ht="24.95" customHeight="1" x14ac:dyDescent="0.3">
      <c r="M2359" s="46" t="str">
        <f t="shared" si="37"/>
        <v/>
      </c>
    </row>
    <row r="2360" spans="13:13" ht="24.95" customHeight="1" x14ac:dyDescent="0.3">
      <c r="M2360" s="46" t="str">
        <f t="shared" si="37"/>
        <v/>
      </c>
    </row>
    <row r="2361" spans="13:13" ht="24.95" customHeight="1" x14ac:dyDescent="0.3">
      <c r="M2361" s="46" t="str">
        <f t="shared" si="37"/>
        <v/>
      </c>
    </row>
    <row r="2362" spans="13:13" ht="24.95" customHeight="1" x14ac:dyDescent="0.3">
      <c r="M2362" s="46" t="str">
        <f t="shared" si="37"/>
        <v/>
      </c>
    </row>
    <row r="2363" spans="13:13" ht="24.95" customHeight="1" x14ac:dyDescent="0.3">
      <c r="M2363" s="46" t="str">
        <f t="shared" si="37"/>
        <v/>
      </c>
    </row>
    <row r="2364" spans="13:13" ht="24.95" customHeight="1" x14ac:dyDescent="0.3">
      <c r="M2364" s="46" t="str">
        <f t="shared" si="37"/>
        <v/>
      </c>
    </row>
    <row r="2365" spans="13:13" ht="24.95" customHeight="1" x14ac:dyDescent="0.3">
      <c r="M2365" s="46" t="str">
        <f t="shared" si="37"/>
        <v/>
      </c>
    </row>
    <row r="2366" spans="13:13" ht="24.95" customHeight="1" x14ac:dyDescent="0.3">
      <c r="M2366" s="46" t="str">
        <f t="shared" si="37"/>
        <v/>
      </c>
    </row>
    <row r="2367" spans="13:13" ht="24.95" customHeight="1" x14ac:dyDescent="0.3">
      <c r="M2367" s="46" t="str">
        <f t="shared" si="37"/>
        <v/>
      </c>
    </row>
    <row r="2368" spans="13:13" ht="24.95" customHeight="1" x14ac:dyDescent="0.3">
      <c r="M2368" s="46" t="str">
        <f t="shared" si="37"/>
        <v/>
      </c>
    </row>
    <row r="2369" spans="13:13" ht="24.95" customHeight="1" x14ac:dyDescent="0.3">
      <c r="M2369" s="46" t="str">
        <f t="shared" si="37"/>
        <v/>
      </c>
    </row>
    <row r="2370" spans="13:13" ht="24.95" customHeight="1" x14ac:dyDescent="0.3">
      <c r="M2370" s="46" t="str">
        <f t="shared" si="37"/>
        <v/>
      </c>
    </row>
    <row r="2371" spans="13:13" ht="24.95" customHeight="1" x14ac:dyDescent="0.3">
      <c r="M2371" s="46" t="str">
        <f t="shared" si="37"/>
        <v/>
      </c>
    </row>
    <row r="2372" spans="13:13" ht="24.95" customHeight="1" x14ac:dyDescent="0.3">
      <c r="M2372" s="46" t="str">
        <f t="shared" si="37"/>
        <v/>
      </c>
    </row>
    <row r="2373" spans="13:13" ht="24.95" customHeight="1" x14ac:dyDescent="0.3">
      <c r="M2373" s="46" t="str">
        <f t="shared" si="37"/>
        <v/>
      </c>
    </row>
    <row r="2374" spans="13:13" ht="24.95" customHeight="1" x14ac:dyDescent="0.3">
      <c r="M2374" s="46" t="str">
        <f t="shared" si="37"/>
        <v/>
      </c>
    </row>
    <row r="2375" spans="13:13" ht="24.95" customHeight="1" x14ac:dyDescent="0.3">
      <c r="M2375" s="46" t="str">
        <f t="shared" si="37"/>
        <v/>
      </c>
    </row>
    <row r="2376" spans="13:13" ht="24.95" customHeight="1" x14ac:dyDescent="0.3">
      <c r="M2376" s="46" t="str">
        <f t="shared" si="37"/>
        <v/>
      </c>
    </row>
    <row r="2377" spans="13:13" ht="24.95" customHeight="1" x14ac:dyDescent="0.3">
      <c r="M2377" s="46" t="str">
        <f t="shared" si="37"/>
        <v/>
      </c>
    </row>
    <row r="2378" spans="13:13" ht="24.95" customHeight="1" x14ac:dyDescent="0.3">
      <c r="M2378" s="46" t="str">
        <f t="shared" si="37"/>
        <v/>
      </c>
    </row>
    <row r="2379" spans="13:13" ht="24.95" customHeight="1" x14ac:dyDescent="0.3">
      <c r="M2379" s="46" t="str">
        <f t="shared" si="37"/>
        <v/>
      </c>
    </row>
    <row r="2380" spans="13:13" ht="24.95" customHeight="1" x14ac:dyDescent="0.3">
      <c r="M2380" s="46" t="str">
        <f t="shared" si="37"/>
        <v/>
      </c>
    </row>
    <row r="2381" spans="13:13" ht="24.95" customHeight="1" x14ac:dyDescent="0.3">
      <c r="M2381" s="46" t="str">
        <f t="shared" si="37"/>
        <v/>
      </c>
    </row>
    <row r="2382" spans="13:13" ht="24.95" customHeight="1" x14ac:dyDescent="0.3">
      <c r="M2382" s="46" t="str">
        <f t="shared" si="37"/>
        <v/>
      </c>
    </row>
    <row r="2383" spans="13:13" ht="24.95" customHeight="1" x14ac:dyDescent="0.3">
      <c r="M2383" s="46" t="str">
        <f t="shared" ref="M2383:M2446" si="38">IF(AND($F2383="",$G2383="",$A2383&lt;&gt;""),"Mistake","")</f>
        <v/>
      </c>
    </row>
    <row r="2384" spans="13:13" ht="24.95" customHeight="1" x14ac:dyDescent="0.3">
      <c r="M2384" s="46" t="str">
        <f t="shared" si="38"/>
        <v/>
      </c>
    </row>
    <row r="2385" spans="13:13" ht="24.95" customHeight="1" x14ac:dyDescent="0.3">
      <c r="M2385" s="46" t="str">
        <f t="shared" si="38"/>
        <v/>
      </c>
    </row>
    <row r="2386" spans="13:13" ht="24.95" customHeight="1" x14ac:dyDescent="0.3">
      <c r="M2386" s="46" t="str">
        <f t="shared" si="38"/>
        <v/>
      </c>
    </row>
    <row r="2387" spans="13:13" ht="24.95" customHeight="1" x14ac:dyDescent="0.3">
      <c r="M2387" s="46" t="str">
        <f t="shared" si="38"/>
        <v/>
      </c>
    </row>
    <row r="2388" spans="13:13" ht="24.95" customHeight="1" x14ac:dyDescent="0.3">
      <c r="M2388" s="46" t="str">
        <f t="shared" si="38"/>
        <v/>
      </c>
    </row>
    <row r="2389" spans="13:13" ht="24.95" customHeight="1" x14ac:dyDescent="0.3">
      <c r="M2389" s="46" t="str">
        <f t="shared" si="38"/>
        <v/>
      </c>
    </row>
    <row r="2390" spans="13:13" ht="24.95" customHeight="1" x14ac:dyDescent="0.3">
      <c r="M2390" s="46" t="str">
        <f t="shared" si="38"/>
        <v/>
      </c>
    </row>
    <row r="2391" spans="13:13" ht="24.95" customHeight="1" x14ac:dyDescent="0.3">
      <c r="M2391" s="46" t="str">
        <f t="shared" si="38"/>
        <v/>
      </c>
    </row>
    <row r="2392" spans="13:13" ht="24.95" customHeight="1" x14ac:dyDescent="0.3">
      <c r="M2392" s="46" t="str">
        <f t="shared" si="38"/>
        <v/>
      </c>
    </row>
    <row r="2393" spans="13:13" ht="24.95" customHeight="1" x14ac:dyDescent="0.3">
      <c r="M2393" s="46" t="str">
        <f t="shared" si="38"/>
        <v/>
      </c>
    </row>
    <row r="2394" spans="13:13" ht="24.95" customHeight="1" x14ac:dyDescent="0.3">
      <c r="M2394" s="46" t="str">
        <f t="shared" si="38"/>
        <v/>
      </c>
    </row>
    <row r="2395" spans="13:13" ht="24.95" customHeight="1" x14ac:dyDescent="0.3">
      <c r="M2395" s="46" t="str">
        <f t="shared" si="38"/>
        <v/>
      </c>
    </row>
    <row r="2396" spans="13:13" ht="24.95" customHeight="1" x14ac:dyDescent="0.3">
      <c r="M2396" s="46" t="str">
        <f t="shared" si="38"/>
        <v/>
      </c>
    </row>
    <row r="2397" spans="13:13" ht="24.95" customHeight="1" x14ac:dyDescent="0.3">
      <c r="M2397" s="46" t="str">
        <f t="shared" si="38"/>
        <v/>
      </c>
    </row>
    <row r="2398" spans="13:13" ht="24.95" customHeight="1" x14ac:dyDescent="0.3">
      <c r="M2398" s="46" t="str">
        <f t="shared" si="38"/>
        <v/>
      </c>
    </row>
    <row r="2399" spans="13:13" ht="24.95" customHeight="1" x14ac:dyDescent="0.3">
      <c r="M2399" s="46" t="str">
        <f t="shared" si="38"/>
        <v/>
      </c>
    </row>
    <row r="2400" spans="13:13" ht="24.95" customHeight="1" x14ac:dyDescent="0.3">
      <c r="M2400" s="46" t="str">
        <f t="shared" si="38"/>
        <v/>
      </c>
    </row>
    <row r="2401" spans="13:13" ht="24.95" customHeight="1" x14ac:dyDescent="0.3">
      <c r="M2401" s="46" t="str">
        <f t="shared" si="38"/>
        <v/>
      </c>
    </row>
    <row r="2402" spans="13:13" ht="24.95" customHeight="1" x14ac:dyDescent="0.3">
      <c r="M2402" s="46" t="str">
        <f t="shared" si="38"/>
        <v/>
      </c>
    </row>
    <row r="2403" spans="13:13" ht="24.95" customHeight="1" x14ac:dyDescent="0.3">
      <c r="M2403" s="46" t="str">
        <f t="shared" si="38"/>
        <v/>
      </c>
    </row>
    <row r="2404" spans="13:13" ht="24.95" customHeight="1" x14ac:dyDescent="0.3">
      <c r="M2404" s="46" t="str">
        <f t="shared" si="38"/>
        <v/>
      </c>
    </row>
    <row r="2405" spans="13:13" ht="24.95" customHeight="1" x14ac:dyDescent="0.3">
      <c r="M2405" s="46" t="str">
        <f t="shared" si="38"/>
        <v/>
      </c>
    </row>
    <row r="2406" spans="13:13" ht="24.95" customHeight="1" x14ac:dyDescent="0.3">
      <c r="M2406" s="46" t="str">
        <f t="shared" si="38"/>
        <v/>
      </c>
    </row>
    <row r="2407" spans="13:13" ht="24.95" customHeight="1" x14ac:dyDescent="0.3">
      <c r="M2407" s="46" t="str">
        <f t="shared" si="38"/>
        <v/>
      </c>
    </row>
    <row r="2408" spans="13:13" ht="24.95" customHeight="1" x14ac:dyDescent="0.3">
      <c r="M2408" s="46" t="str">
        <f t="shared" si="38"/>
        <v/>
      </c>
    </row>
    <row r="2409" spans="13:13" ht="24.95" customHeight="1" x14ac:dyDescent="0.3">
      <c r="M2409" s="46" t="str">
        <f t="shared" si="38"/>
        <v/>
      </c>
    </row>
    <row r="2410" spans="13:13" ht="24.95" customHeight="1" x14ac:dyDescent="0.3">
      <c r="M2410" s="46" t="str">
        <f t="shared" si="38"/>
        <v/>
      </c>
    </row>
    <row r="2411" spans="13:13" ht="24.95" customHeight="1" x14ac:dyDescent="0.3">
      <c r="M2411" s="46" t="str">
        <f t="shared" si="38"/>
        <v/>
      </c>
    </row>
    <row r="2412" spans="13:13" ht="24.95" customHeight="1" x14ac:dyDescent="0.3">
      <c r="M2412" s="46" t="str">
        <f t="shared" si="38"/>
        <v/>
      </c>
    </row>
    <row r="2413" spans="13:13" ht="24.95" customHeight="1" x14ac:dyDescent="0.3">
      <c r="M2413" s="46" t="str">
        <f t="shared" si="38"/>
        <v/>
      </c>
    </row>
    <row r="2414" spans="13:13" ht="24.95" customHeight="1" x14ac:dyDescent="0.3">
      <c r="M2414" s="46" t="str">
        <f t="shared" si="38"/>
        <v/>
      </c>
    </row>
    <row r="2415" spans="13:13" ht="24.95" customHeight="1" x14ac:dyDescent="0.3">
      <c r="M2415" s="46" t="str">
        <f t="shared" si="38"/>
        <v/>
      </c>
    </row>
    <row r="2416" spans="13:13" ht="24.95" customHeight="1" x14ac:dyDescent="0.3">
      <c r="M2416" s="46" t="str">
        <f t="shared" si="38"/>
        <v/>
      </c>
    </row>
    <row r="2417" spans="13:13" ht="24.95" customHeight="1" x14ac:dyDescent="0.3">
      <c r="M2417" s="46" t="str">
        <f t="shared" si="38"/>
        <v/>
      </c>
    </row>
    <row r="2418" spans="13:13" ht="24.95" customHeight="1" x14ac:dyDescent="0.3">
      <c r="M2418" s="46" t="str">
        <f t="shared" si="38"/>
        <v/>
      </c>
    </row>
    <row r="2419" spans="13:13" ht="24.95" customHeight="1" x14ac:dyDescent="0.3">
      <c r="M2419" s="46" t="str">
        <f t="shared" si="38"/>
        <v/>
      </c>
    </row>
    <row r="2420" spans="13:13" ht="24.95" customHeight="1" x14ac:dyDescent="0.3">
      <c r="M2420" s="46" t="str">
        <f t="shared" si="38"/>
        <v/>
      </c>
    </row>
    <row r="2421" spans="13:13" ht="24.95" customHeight="1" x14ac:dyDescent="0.3">
      <c r="M2421" s="46" t="str">
        <f t="shared" si="38"/>
        <v/>
      </c>
    </row>
    <row r="2422" spans="13:13" ht="24.95" customHeight="1" x14ac:dyDescent="0.3">
      <c r="M2422" s="46" t="str">
        <f t="shared" si="38"/>
        <v/>
      </c>
    </row>
    <row r="2423" spans="13:13" ht="24.95" customHeight="1" x14ac:dyDescent="0.3">
      <c r="M2423" s="46" t="str">
        <f t="shared" si="38"/>
        <v/>
      </c>
    </row>
    <row r="2424" spans="13:13" ht="24.95" customHeight="1" x14ac:dyDescent="0.3">
      <c r="M2424" s="46" t="str">
        <f t="shared" si="38"/>
        <v/>
      </c>
    </row>
    <row r="2425" spans="13:13" ht="24.95" customHeight="1" x14ac:dyDescent="0.3">
      <c r="M2425" s="46" t="str">
        <f t="shared" si="38"/>
        <v/>
      </c>
    </row>
    <row r="2426" spans="13:13" ht="24.95" customHeight="1" x14ac:dyDescent="0.3">
      <c r="M2426" s="46" t="str">
        <f t="shared" si="38"/>
        <v/>
      </c>
    </row>
    <row r="2427" spans="13:13" ht="24.95" customHeight="1" x14ac:dyDescent="0.3">
      <c r="M2427" s="46" t="str">
        <f t="shared" si="38"/>
        <v/>
      </c>
    </row>
    <row r="2428" spans="13:13" ht="24.95" customHeight="1" x14ac:dyDescent="0.3">
      <c r="M2428" s="46" t="str">
        <f t="shared" si="38"/>
        <v/>
      </c>
    </row>
    <row r="2429" spans="13:13" ht="24.95" customHeight="1" x14ac:dyDescent="0.3">
      <c r="M2429" s="46" t="str">
        <f t="shared" si="38"/>
        <v/>
      </c>
    </row>
    <row r="2430" spans="13:13" ht="24.95" customHeight="1" x14ac:dyDescent="0.3">
      <c r="M2430" s="46" t="str">
        <f t="shared" si="38"/>
        <v/>
      </c>
    </row>
    <row r="2431" spans="13:13" ht="24.95" customHeight="1" x14ac:dyDescent="0.3">
      <c r="M2431" s="46" t="str">
        <f t="shared" si="38"/>
        <v/>
      </c>
    </row>
    <row r="2432" spans="13:13" ht="24.95" customHeight="1" x14ac:dyDescent="0.3">
      <c r="M2432" s="46" t="str">
        <f t="shared" si="38"/>
        <v/>
      </c>
    </row>
    <row r="2433" spans="13:13" ht="24.95" customHeight="1" x14ac:dyDescent="0.3">
      <c r="M2433" s="46" t="str">
        <f t="shared" si="38"/>
        <v/>
      </c>
    </row>
    <row r="2434" spans="13:13" ht="24.95" customHeight="1" x14ac:dyDescent="0.3">
      <c r="M2434" s="46" t="str">
        <f t="shared" si="38"/>
        <v/>
      </c>
    </row>
    <row r="2435" spans="13:13" ht="24.95" customHeight="1" x14ac:dyDescent="0.3">
      <c r="M2435" s="46" t="str">
        <f t="shared" si="38"/>
        <v/>
      </c>
    </row>
    <row r="2436" spans="13:13" ht="24.95" customHeight="1" x14ac:dyDescent="0.3">
      <c r="M2436" s="46" t="str">
        <f t="shared" si="38"/>
        <v/>
      </c>
    </row>
    <row r="2437" spans="13:13" ht="24.95" customHeight="1" x14ac:dyDescent="0.3">
      <c r="M2437" s="46" t="str">
        <f t="shared" si="38"/>
        <v/>
      </c>
    </row>
    <row r="2438" spans="13:13" ht="24.95" customHeight="1" x14ac:dyDescent="0.3">
      <c r="M2438" s="46" t="str">
        <f t="shared" si="38"/>
        <v/>
      </c>
    </row>
    <row r="2439" spans="13:13" ht="24.95" customHeight="1" x14ac:dyDescent="0.3">
      <c r="M2439" s="46" t="str">
        <f t="shared" si="38"/>
        <v/>
      </c>
    </row>
    <row r="2440" spans="13:13" ht="24.95" customHeight="1" x14ac:dyDescent="0.3">
      <c r="M2440" s="46" t="str">
        <f t="shared" si="38"/>
        <v/>
      </c>
    </row>
    <row r="2441" spans="13:13" ht="24.95" customHeight="1" x14ac:dyDescent="0.3">
      <c r="M2441" s="46" t="str">
        <f t="shared" si="38"/>
        <v/>
      </c>
    </row>
    <row r="2442" spans="13:13" ht="24.95" customHeight="1" x14ac:dyDescent="0.3">
      <c r="M2442" s="46" t="str">
        <f t="shared" si="38"/>
        <v/>
      </c>
    </row>
    <row r="2443" spans="13:13" ht="24.95" customHeight="1" x14ac:dyDescent="0.3">
      <c r="M2443" s="46" t="str">
        <f t="shared" si="38"/>
        <v/>
      </c>
    </row>
    <row r="2444" spans="13:13" ht="24.95" customHeight="1" x14ac:dyDescent="0.3">
      <c r="M2444" s="46" t="str">
        <f t="shared" si="38"/>
        <v/>
      </c>
    </row>
    <row r="2445" spans="13:13" ht="24.95" customHeight="1" x14ac:dyDescent="0.3">
      <c r="M2445" s="46" t="str">
        <f t="shared" si="38"/>
        <v/>
      </c>
    </row>
    <row r="2446" spans="13:13" ht="24.95" customHeight="1" x14ac:dyDescent="0.3">
      <c r="M2446" s="46" t="str">
        <f t="shared" si="38"/>
        <v/>
      </c>
    </row>
    <row r="2447" spans="13:13" ht="24.95" customHeight="1" x14ac:dyDescent="0.3">
      <c r="M2447" s="46" t="str">
        <f>IF(AND($F2447="",$G2447="",$A2447&lt;&gt;""),"Mistake","")</f>
        <v/>
      </c>
    </row>
    <row r="2448" spans="13:13" ht="24.95" customHeight="1" x14ac:dyDescent="0.3">
      <c r="M2448" s="46" t="str">
        <f>IF(AND($F2448="",$G2448="",$A2448&lt;&gt;""),"Mistake","")</f>
        <v/>
      </c>
    </row>
    <row r="2449" spans="13:13" ht="24.95" customHeight="1" x14ac:dyDescent="0.3">
      <c r="M2449" s="46" t="str">
        <f>IF(AND($F2449="",$G2449="",$A2449&lt;&gt;""),"Mistake","")</f>
        <v/>
      </c>
    </row>
    <row r="2450" spans="13:13" ht="24.95" customHeight="1" x14ac:dyDescent="0.3">
      <c r="M2450" s="46" t="str">
        <f>IF(AND($F2450="",$G2450="",$A2450&lt;&gt;""),"Mistake","")</f>
        <v/>
      </c>
    </row>
    <row r="2451" spans="13:13" ht="24.95" customHeight="1" x14ac:dyDescent="0.3">
      <c r="M2451" s="46" t="str">
        <f>IF(AND($F2451="",$G2451="",$A2451&lt;&gt;""),"Mistake","")</f>
        <v/>
      </c>
    </row>
  </sheetData>
  <autoFilter ref="A1:J710"/>
  <mergeCells count="1">
    <mergeCell ref="C93:E93"/>
  </mergeCells>
  <conditionalFormatting sqref="A1:A1048576">
    <cfRule type="cellIs" dxfId="68" priority="1" operator="equal">
      <formula>"Taher Travel-Crew"</formula>
    </cfRule>
  </conditionalFormatting>
  <conditionalFormatting sqref="A93">
    <cfRule type="expression" dxfId="67" priority="4">
      <formula>$B93="Luxor &amp; Cairo Over Day"</formula>
    </cfRule>
    <cfRule type="expression" dxfId="66" priority="5">
      <formula>$B93="Tips &amp; Boat"</formula>
    </cfRule>
  </conditionalFormatting>
  <conditionalFormatting sqref="B1:B92 B94:B1048576">
    <cfRule type="cellIs" dxfId="65" priority="621" stopIfTrue="1" operator="equal">
      <formula>"Flight Crew"</formula>
    </cfRule>
  </conditionalFormatting>
  <conditionalFormatting sqref="B93">
    <cfRule type="cellIs" dxfId="64" priority="2" operator="equal">
      <formula>"Extra Cost"</formula>
    </cfRule>
    <cfRule type="expression" dxfId="63" priority="8">
      <formula>$B93="National Park Fees"</formula>
    </cfRule>
  </conditionalFormatting>
  <conditionalFormatting sqref="F2:F92 F94:F2295">
    <cfRule type="expression" dxfId="62" priority="1079">
      <formula>AND($A2&lt;&gt;"",$F2="")</formula>
    </cfRule>
  </conditionalFormatting>
  <conditionalFormatting sqref="F93:G93">
    <cfRule type="expression" dxfId="61" priority="3">
      <formula>AND($A93&lt;&gt;"",$F93="")</formula>
    </cfRule>
    <cfRule type="expression" dxfId="60" priority="7">
      <formula>AND($A93&lt;&gt;"",$F93="")</formula>
    </cfRule>
  </conditionalFormatting>
  <conditionalFormatting sqref="G2:G92 G94:G2745">
    <cfRule type="expression" dxfId="59" priority="1078">
      <formula>AND($A2&lt;&gt;"",$G2="")</formula>
    </cfRule>
  </conditionalFormatting>
  <conditionalFormatting sqref="G93">
    <cfRule type="expression" dxfId="58" priority="6">
      <formula>AND($A93&lt;&gt;"",$G93="")</formula>
    </cfRule>
  </conditionalFormatting>
  <conditionalFormatting sqref="M2:M2451">
    <cfRule type="expression" dxfId="57" priority="268">
      <formula>AND($A2&lt;&gt;"",$M2="Mistake")</formula>
    </cfRule>
  </conditionalFormatting>
  <dataValidations count="2">
    <dataValidation type="list" allowBlank="1" showInputMessage="1" sqref="A4468:A1048576">
      <formula1>Validation_List</formula1>
    </dataValidation>
    <dataValidation type="custom" allowBlank="1" showInputMessage="1" showErrorMessage="1" errorTitle="Warnning" error="Duplicate Number .. Please Enter aunique Invoice Number" sqref="I93">
      <formula1>COUNTIF($I$2:$I$1311,I93)=1</formula1>
    </dataValidation>
  </dataValidations>
  <pageMargins left="0.2" right="0.2" top="0.25" bottom="0.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custom" allowBlank="1" showInputMessage="1" showErrorMessage="1">
          <x14:formula1>
            <xm:f>AND(VLOOKUP($A2,Setting!$B$2:$D$345,3,0)="L.E",$B2&lt;&gt;"National Park Fees",$B2&lt;&gt;"Safari Fees")</xm:f>
          </x14:formula1>
          <xm:sqref>F2:F92 F94:F2462</xm:sqref>
        </x14:dataValidation>
        <x14:dataValidation type="custom" allowBlank="1" showInputMessage="1" showErrorMessage="1">
          <x14:formula1>
            <xm:f>OR(VLOOKUP($A1744,Setting!$B$2:$D$66,3,0)="$",OR($B1744="National Park Fees",$B1744="Safari Fees"))</xm:f>
          </x14:formula1>
          <xm:sqref>G1744:G3122</xm:sqref>
        </x14:dataValidation>
        <x14:dataValidation type="custom" allowBlank="1" showInputMessage="1" showErrorMessage="1">
          <x14:formula1>
            <xm:f>OR(VLOOKUP($A2,Setting!$B$2:$D$67,3,0)="$",OR($B2="National Park Fees",$B2="Safari Fees"))</xm:f>
          </x14:formula1>
          <xm:sqref>G2:G92 G94:G1743</xm:sqref>
        </x14:dataValidation>
        <x14:dataValidation type="list" allowBlank="1" showInputMessage="1" showErrorMessage="1">
          <x14:formula1>
            <xm:f>OFFSET(Setting!$B$2,MATCH($A2&amp;"*",Supplier,0)-1,,COUNTIF(Supplier,$A2&amp;"*"),)</xm:f>
          </x14:formula1>
          <xm:sqref>A2:A4467</xm:sqref>
        </x14:dataValidation>
        <x14:dataValidation type="list" allowBlank="1" showInputMessage="1" showErrorMessage="1">
          <x14:formula1>
            <xm:f>OFFSET(INDEX(Setting!$H$2:$BT$11,,MATCH($A2,Setting!$H$1:$BT$1,0)),,,COUNTA(INDEX(Setting!$H$2:$BT$11,,MATCH($A2,Setting!$H$1:$BT$1,0)),1))</xm:f>
          </x14:formula1>
          <xm:sqref>B2:B1698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M67"/>
  <sheetViews>
    <sheetView topLeftCell="BS37" workbookViewId="0">
      <selection activeCell="BU46" sqref="BU46"/>
    </sheetView>
  </sheetViews>
  <sheetFormatPr defaultRowHeight="20.25" x14ac:dyDescent="0.3"/>
  <cols>
    <col min="2" max="2" width="35.1640625" customWidth="1"/>
    <col min="4" max="4" width="11.75" style="22" customWidth="1"/>
    <col min="6" max="6" width="20.6640625" customWidth="1"/>
    <col min="7" max="7" width="8.75" customWidth="1"/>
    <col min="8" max="11" width="40.25" customWidth="1"/>
    <col min="12" max="12" width="12.25" customWidth="1"/>
    <col min="13" max="13" width="11.1640625" customWidth="1"/>
    <col min="14" max="23" width="8.75" customWidth="1"/>
    <col min="38" max="56" width="14.9140625" customWidth="1"/>
    <col min="73" max="73" width="27.4140625" customWidth="1"/>
    <col min="74" max="74" width="30.33203125" style="28" customWidth="1"/>
    <col min="75" max="75" width="27.4140625" customWidth="1"/>
    <col min="90" max="90" width="35.1640625" customWidth="1"/>
    <col min="91" max="91" width="16.1640625" customWidth="1"/>
  </cols>
  <sheetData>
    <row r="1" spans="1:91" ht="31.5" thickBot="1" x14ac:dyDescent="0.45">
      <c r="A1" s="5"/>
      <c r="B1" s="6" t="s">
        <v>4</v>
      </c>
      <c r="D1" s="21" t="s">
        <v>34</v>
      </c>
      <c r="F1" s="14" t="s">
        <v>24</v>
      </c>
      <c r="H1" s="8" t="s">
        <v>5</v>
      </c>
      <c r="I1" s="4" t="s">
        <v>167</v>
      </c>
      <c r="J1" s="4" t="s">
        <v>156</v>
      </c>
      <c r="K1" s="4" t="s">
        <v>169</v>
      </c>
      <c r="L1" s="8" t="s">
        <v>6</v>
      </c>
      <c r="M1" s="8" t="s">
        <v>147</v>
      </c>
      <c r="N1" s="8" t="s">
        <v>8</v>
      </c>
      <c r="O1" s="8" t="s">
        <v>9</v>
      </c>
      <c r="P1" s="8" t="s">
        <v>10</v>
      </c>
      <c r="Q1" s="8" t="s">
        <v>11</v>
      </c>
      <c r="R1" s="8" t="s">
        <v>12</v>
      </c>
      <c r="S1" s="8" t="s">
        <v>13</v>
      </c>
      <c r="T1" s="8" t="s">
        <v>14</v>
      </c>
      <c r="U1" s="8" t="s">
        <v>15</v>
      </c>
      <c r="V1" s="8" t="s">
        <v>16</v>
      </c>
      <c r="W1" s="8" t="s">
        <v>17</v>
      </c>
      <c r="X1" s="9" t="s">
        <v>18</v>
      </c>
      <c r="Y1" s="9" t="s">
        <v>19</v>
      </c>
      <c r="Z1" s="9" t="s">
        <v>20</v>
      </c>
      <c r="AA1" s="4" t="s">
        <v>137</v>
      </c>
      <c r="AB1" s="9" t="s">
        <v>69</v>
      </c>
      <c r="AC1" s="9" t="s">
        <v>73</v>
      </c>
      <c r="AD1" s="4" t="s">
        <v>160</v>
      </c>
      <c r="AE1" s="9" t="s">
        <v>75</v>
      </c>
      <c r="AF1" s="4" t="s">
        <v>176</v>
      </c>
      <c r="AG1" s="4" t="s">
        <v>119</v>
      </c>
      <c r="AH1" s="10" t="s">
        <v>3</v>
      </c>
      <c r="AI1" s="10" t="s">
        <v>21</v>
      </c>
      <c r="AJ1" s="10" t="s">
        <v>1</v>
      </c>
      <c r="AK1" s="4" t="s">
        <v>121</v>
      </c>
      <c r="AL1" s="4" t="s">
        <v>2</v>
      </c>
      <c r="AM1" s="43" t="s">
        <v>81</v>
      </c>
      <c r="AN1" s="4" t="s">
        <v>88</v>
      </c>
      <c r="AO1" s="4" t="s">
        <v>92</v>
      </c>
      <c r="AP1" s="4" t="s">
        <v>94</v>
      </c>
      <c r="AQ1" s="4" t="s">
        <v>162</v>
      </c>
      <c r="AR1" s="4" t="s">
        <v>113</v>
      </c>
      <c r="AS1" s="4" t="s">
        <v>116</v>
      </c>
      <c r="AT1" s="4" t="s">
        <v>119</v>
      </c>
      <c r="AU1" s="4" t="s">
        <v>115</v>
      </c>
      <c r="AV1" s="4" t="s">
        <v>127</v>
      </c>
      <c r="AW1" s="4" t="s">
        <v>133</v>
      </c>
      <c r="AX1" s="4" t="s">
        <v>129</v>
      </c>
      <c r="AY1" s="4" t="s">
        <v>145</v>
      </c>
      <c r="AZ1" s="4" t="s">
        <v>126</v>
      </c>
      <c r="BA1" s="4" t="s">
        <v>163</v>
      </c>
      <c r="BB1" s="4" t="s">
        <v>179</v>
      </c>
      <c r="BC1" s="4" t="s">
        <v>171</v>
      </c>
      <c r="BD1" s="47" t="s">
        <v>142</v>
      </c>
      <c r="BE1" s="10" t="s">
        <v>52</v>
      </c>
      <c r="BF1" s="10" t="s">
        <v>54</v>
      </c>
      <c r="BG1" s="10" t="s">
        <v>56</v>
      </c>
      <c r="BH1" s="10" t="s">
        <v>61</v>
      </c>
      <c r="BI1" s="10" t="s">
        <v>57</v>
      </c>
      <c r="BJ1" s="10" t="s">
        <v>71</v>
      </c>
      <c r="BK1" s="10" t="s">
        <v>72</v>
      </c>
      <c r="BL1" s="10" t="s">
        <v>84</v>
      </c>
      <c r="BM1" s="10" t="s">
        <v>85</v>
      </c>
      <c r="BN1" s="10" t="s">
        <v>86</v>
      </c>
      <c r="BO1" s="10" t="s">
        <v>87</v>
      </c>
      <c r="BP1" s="10" t="s">
        <v>91</v>
      </c>
      <c r="BQ1" s="10" t="s">
        <v>93</v>
      </c>
      <c r="BR1" s="10" t="s">
        <v>102</v>
      </c>
      <c r="BS1" s="4" t="s">
        <v>112</v>
      </c>
      <c r="BT1" s="10" t="s">
        <v>105</v>
      </c>
      <c r="BU1" s="6" t="s">
        <v>4</v>
      </c>
      <c r="BV1" s="26" t="s">
        <v>40</v>
      </c>
      <c r="CK1" s="5"/>
      <c r="CL1" s="6" t="s">
        <v>4</v>
      </c>
    </row>
    <row r="2" spans="1:91" ht="26.25" x14ac:dyDescent="0.4">
      <c r="A2" s="7">
        <f>IF(OR(COUNTA(Sheet1!$A$2:$A$2371)=0,ISNUMBER(SEARCH(INDEX(Sheet1!$A$2:$A$2371,MATCH("zzz",Sheet1!$A$2:$A$2371)),$B2))),MAX($A$1:A1)+1,0)</f>
        <v>0</v>
      </c>
      <c r="B2" s="8" t="s">
        <v>5</v>
      </c>
      <c r="C2" t="str">
        <f>IFERROR(VLOOKUP(ROWS($C$2:C2),$A$2:$B$67,2,0),"")</f>
        <v>Dive Club</v>
      </c>
      <c r="D2" s="23" t="s">
        <v>35</v>
      </c>
      <c r="F2" s="1" t="s">
        <v>29</v>
      </c>
      <c r="H2" s="1" t="s">
        <v>31</v>
      </c>
      <c r="I2" s="1" t="s">
        <v>31</v>
      </c>
      <c r="J2" s="1" t="s">
        <v>31</v>
      </c>
      <c r="K2" s="1"/>
      <c r="L2" s="1" t="s">
        <v>31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31</v>
      </c>
      <c r="W2" s="1" t="s">
        <v>31</v>
      </c>
      <c r="X2" s="1" t="s">
        <v>31</v>
      </c>
      <c r="Y2" s="1" t="s">
        <v>31</v>
      </c>
      <c r="Z2" s="1" t="s">
        <v>110</v>
      </c>
      <c r="AA2" s="1" t="s">
        <v>31</v>
      </c>
      <c r="AB2" s="1" t="s">
        <v>31</v>
      </c>
      <c r="AC2" s="1" t="s">
        <v>31</v>
      </c>
      <c r="AD2" s="1" t="s">
        <v>31</v>
      </c>
      <c r="AE2" s="1" t="s">
        <v>31</v>
      </c>
      <c r="AF2" s="1" t="s">
        <v>31</v>
      </c>
      <c r="AG2" s="1" t="s">
        <v>31</v>
      </c>
      <c r="AH2" s="1" t="s">
        <v>29</v>
      </c>
      <c r="AI2" s="1" t="s">
        <v>29</v>
      </c>
      <c r="AJ2" s="1" t="s">
        <v>29</v>
      </c>
      <c r="AK2" s="1" t="s">
        <v>31</v>
      </c>
      <c r="AL2" s="1" t="s">
        <v>31</v>
      </c>
      <c r="AM2" s="1" t="s">
        <v>31</v>
      </c>
      <c r="AN2" s="1" t="s">
        <v>31</v>
      </c>
      <c r="AO2" s="1" t="s">
        <v>31</v>
      </c>
      <c r="AP2" s="1" t="s">
        <v>31</v>
      </c>
      <c r="AQ2" s="1" t="s">
        <v>31</v>
      </c>
      <c r="AR2" s="1" t="s">
        <v>31</v>
      </c>
      <c r="AS2" s="1" t="s">
        <v>31</v>
      </c>
      <c r="AT2" s="1" t="s">
        <v>31</v>
      </c>
      <c r="AU2" s="1" t="s">
        <v>31</v>
      </c>
      <c r="AV2" s="1" t="s">
        <v>31</v>
      </c>
      <c r="AW2" s="1" t="s">
        <v>31</v>
      </c>
      <c r="AX2" s="1" t="s">
        <v>31</v>
      </c>
      <c r="AY2" s="1" t="s">
        <v>31</v>
      </c>
      <c r="AZ2" s="1" t="s">
        <v>31</v>
      </c>
      <c r="BA2" s="1" t="s">
        <v>31</v>
      </c>
      <c r="BB2" s="1" t="s">
        <v>31</v>
      </c>
      <c r="BC2" s="1" t="s">
        <v>31</v>
      </c>
      <c r="BD2" s="1" t="s">
        <v>149</v>
      </c>
      <c r="BE2" s="1" t="s">
        <v>29</v>
      </c>
      <c r="BF2" s="1" t="s">
        <v>29</v>
      </c>
      <c r="BG2" s="1" t="s">
        <v>29</v>
      </c>
      <c r="BH2" s="1" t="s">
        <v>29</v>
      </c>
      <c r="BI2" s="1" t="s">
        <v>29</v>
      </c>
      <c r="BJ2" s="1" t="s">
        <v>29</v>
      </c>
      <c r="BK2" s="1" t="s">
        <v>29</v>
      </c>
      <c r="BL2" s="1" t="s">
        <v>29</v>
      </c>
      <c r="BM2" s="1" t="s">
        <v>29</v>
      </c>
      <c r="BN2" s="1" t="s">
        <v>29</v>
      </c>
      <c r="BO2" s="1" t="s">
        <v>29</v>
      </c>
      <c r="BP2" s="1" t="s">
        <v>29</v>
      </c>
      <c r="BQ2" s="1" t="s">
        <v>29</v>
      </c>
      <c r="BR2" s="1" t="s">
        <v>29</v>
      </c>
      <c r="BS2" s="1" t="s">
        <v>29</v>
      </c>
      <c r="BT2" s="1" t="s">
        <v>31</v>
      </c>
      <c r="BU2" s="8" t="s">
        <v>5</v>
      </c>
      <c r="BV2" s="27"/>
      <c r="CK2" s="7">
        <f>IF(OR(COUNTA('[1]Balance 2020'!$A$3:$A$150)=0,ISNUMBER(SEARCH(INDEX('[1]Balance 2020'!$A$3:$A$150,MATCH("zzz",'[1]Balance 2020'!$A$3:$A$150)),$CL2))),MAX($CK$1:CK1)+1,0)</f>
        <v>0</v>
      </c>
      <c r="CL2" s="8" t="s">
        <v>5</v>
      </c>
      <c r="CM2" t="str">
        <f>IFERROR(VLOOKUP(ROWS($CM$2:CM2),$CK$2:$CL$325,2,0),"")</f>
        <v>Yellow SeaScope</v>
      </c>
    </row>
    <row r="3" spans="1:91" ht="26.25" x14ac:dyDescent="0.4">
      <c r="A3" s="7">
        <f>IF(OR(COUNTA(Sheet1!$A$2:$A$2371)=0,ISNUMBER(SEARCH(INDEX(Sheet1!$A$2:$A$2371,MATCH("zzz",Sheet1!$A$2:$A$2371)),$B3))),MAX($A$1:A2)+1,0)</f>
        <v>0</v>
      </c>
      <c r="B3" s="8" t="s">
        <v>6</v>
      </c>
      <c r="C3" t="str">
        <f>IFERROR(VLOOKUP(ROWS($C$2:C3),$A$2:$B$67,2,0),"")</f>
        <v/>
      </c>
      <c r="D3" s="23" t="s">
        <v>35</v>
      </c>
      <c r="F3" s="1" t="s">
        <v>30</v>
      </c>
      <c r="H3" s="4"/>
      <c r="I3" s="4"/>
      <c r="J3" s="17" t="s">
        <v>107</v>
      </c>
      <c r="K3" s="50"/>
      <c r="O3" s="1" t="s">
        <v>32</v>
      </c>
      <c r="Q3" s="1" t="s">
        <v>107</v>
      </c>
      <c r="S3" s="1" t="s">
        <v>32</v>
      </c>
      <c r="Y3" s="1" t="s">
        <v>55</v>
      </c>
      <c r="Z3" t="s">
        <v>157</v>
      </c>
      <c r="AC3" s="1" t="s">
        <v>32</v>
      </c>
      <c r="AD3" s="1" t="s">
        <v>32</v>
      </c>
      <c r="AE3" s="1" t="s">
        <v>55</v>
      </c>
      <c r="AF3" s="1" t="s">
        <v>32</v>
      </c>
      <c r="AG3" s="1"/>
      <c r="AH3" s="1" t="s">
        <v>30</v>
      </c>
      <c r="AI3" s="1" t="s">
        <v>30</v>
      </c>
      <c r="AJ3" s="1" t="s">
        <v>30</v>
      </c>
      <c r="AK3" s="1"/>
      <c r="AL3" s="1" t="s">
        <v>33</v>
      </c>
      <c r="AM3" s="1" t="s">
        <v>33</v>
      </c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 t="s">
        <v>32</v>
      </c>
      <c r="BD3" s="1"/>
      <c r="BE3" s="1" t="s">
        <v>30</v>
      </c>
      <c r="BF3" s="1" t="s">
        <v>30</v>
      </c>
      <c r="BG3" s="1" t="s">
        <v>30</v>
      </c>
      <c r="BH3" s="1" t="s">
        <v>30</v>
      </c>
      <c r="BI3" s="1" t="s">
        <v>30</v>
      </c>
      <c r="BJ3" s="1" t="s">
        <v>30</v>
      </c>
      <c r="BK3" s="1" t="s">
        <v>30</v>
      </c>
      <c r="BL3" s="1" t="s">
        <v>30</v>
      </c>
      <c r="BM3" s="1" t="s">
        <v>30</v>
      </c>
      <c r="BN3" s="1" t="s">
        <v>30</v>
      </c>
      <c r="BO3" s="1" t="s">
        <v>30</v>
      </c>
      <c r="BP3" s="1" t="s">
        <v>30</v>
      </c>
      <c r="BQ3" s="1" t="s">
        <v>30</v>
      </c>
      <c r="BR3" s="1" t="s">
        <v>30</v>
      </c>
      <c r="BS3" s="1" t="s">
        <v>30</v>
      </c>
      <c r="BT3" s="1"/>
      <c r="BU3" s="8" t="s">
        <v>6</v>
      </c>
      <c r="BV3" s="27" t="s">
        <v>153</v>
      </c>
      <c r="CK3" s="7">
        <f>IF(OR(COUNTA('[2]Balance 2020'!$A$3:$A$150)=0,ISNUMBER(SEARCH(INDEX('[2]Balance 2020'!$A$3:$A$150,MATCH("zzz",'[2]Balance 2020'!$A$3:$A$150)),$CL3))),MAX($CK$1:CK2)+1,0)</f>
        <v>0</v>
      </c>
      <c r="CL3" s="8" t="s">
        <v>6</v>
      </c>
      <c r="CM3" t="str">
        <f>IFERROR(VLOOKUP(ROWS($CM$2:CM3),$CK$2:$CL$325,2,0),"")</f>
        <v/>
      </c>
    </row>
    <row r="4" spans="1:91" ht="26.25" x14ac:dyDescent="0.4">
      <c r="A4" s="7">
        <f>IF(OR(COUNTA(Sheet1!$A$2:$A$2371)=0,ISNUMBER(SEARCH(INDEX(Sheet1!$A$2:$A$2371,MATCH("zzz",Sheet1!$A$2:$A$2371)),$B4))),MAX($A$1:A3)+1,0)</f>
        <v>0</v>
      </c>
      <c r="B4" s="8" t="s">
        <v>147</v>
      </c>
      <c r="C4" t="str">
        <f>IFERROR(VLOOKUP(ROWS($C$2:C4),$A$2:$B$67,2,0),"")</f>
        <v/>
      </c>
      <c r="D4" s="23" t="s">
        <v>35</v>
      </c>
      <c r="F4" s="1" t="s">
        <v>31</v>
      </c>
      <c r="H4" s="4"/>
      <c r="I4" s="4"/>
      <c r="J4" s="4"/>
      <c r="K4" s="4"/>
      <c r="S4" s="1" t="s">
        <v>107</v>
      </c>
      <c r="Y4" s="1" t="s">
        <v>32</v>
      </c>
      <c r="Z4" t="s">
        <v>111</v>
      </c>
      <c r="AJ4" s="1" t="s">
        <v>67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4"/>
      <c r="BR4" s="1" t="s">
        <v>118</v>
      </c>
      <c r="BS4" s="1"/>
      <c r="BU4" s="8" t="s">
        <v>147</v>
      </c>
      <c r="BV4" s="27" t="s">
        <v>151</v>
      </c>
      <c r="CK4" s="7">
        <f>IF(OR(COUNTA('[2]Balance 2020'!$A$3:$A$150)=0,ISNUMBER(SEARCH(INDEX('[2]Balance 2020'!$A$3:$A$150,MATCH("zzz",'[2]Balance 2020'!$A$3:$A$150)),$CL4))),MAX($CK$1:CK3)+1,0)</f>
        <v>0</v>
      </c>
      <c r="CL4" s="8" t="s">
        <v>7</v>
      </c>
      <c r="CM4" t="str">
        <f>IFERROR(VLOOKUP(ROWS($CM$2:CM4),$CK$2:$CL$325,2,0),"")</f>
        <v/>
      </c>
    </row>
    <row r="5" spans="1:91" ht="26.25" x14ac:dyDescent="0.4">
      <c r="A5" s="7">
        <f>IF(OR(COUNTA(Sheet1!$A$2:$A$2371)=0,ISNUMBER(SEARCH(INDEX(Sheet1!$A$2:$A$2371,MATCH("zzz",Sheet1!$A$2:$A$2371)),$B5))),MAX($A$1:A4)+1,0)</f>
        <v>0</v>
      </c>
      <c r="B5" s="8" t="s">
        <v>8</v>
      </c>
      <c r="C5" t="str">
        <f>IFERROR(VLOOKUP(ROWS($C$2:C5),$A$2:$B$67,2,0),"")</f>
        <v/>
      </c>
      <c r="D5" s="23" t="s">
        <v>35</v>
      </c>
      <c r="F5" s="1" t="s">
        <v>32</v>
      </c>
      <c r="H5" s="4"/>
      <c r="I5" s="4"/>
      <c r="J5" s="4"/>
      <c r="K5" s="4"/>
      <c r="Z5" t="s">
        <v>158</v>
      </c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Q5" s="4"/>
      <c r="BR5" s="1" t="s">
        <v>155</v>
      </c>
      <c r="BU5" s="8" t="s">
        <v>8</v>
      </c>
      <c r="BV5" s="27" t="s">
        <v>136</v>
      </c>
      <c r="CK5" s="7">
        <f>IF(OR(COUNTA('[2]Balance 2020'!$A$3:$A$150)=0,ISNUMBER(SEARCH(INDEX('[2]Balance 2020'!$A$3:$A$150,MATCH("zzz",'[2]Balance 2020'!$A$3:$A$150)),$CL5))),MAX($CK$1:CK4)+1,0)</f>
        <v>0</v>
      </c>
      <c r="CL5" s="8" t="s">
        <v>8</v>
      </c>
      <c r="CM5" t="str">
        <f>IFERROR(VLOOKUP(ROWS($CM$2:CM5),$CK$2:$CL$325,2,0),"")</f>
        <v/>
      </c>
    </row>
    <row r="6" spans="1:91" ht="26.25" x14ac:dyDescent="0.4">
      <c r="A6" s="7">
        <f>IF(OR(COUNTA(Sheet1!$A$2:$A$2371)=0,ISNUMBER(SEARCH(INDEX(Sheet1!$A$2:$A$2371,MATCH("zzz",Sheet1!$A$2:$A$2371)),$B6))),MAX($A$1:A5)+1,0)</f>
        <v>0</v>
      </c>
      <c r="B6" s="8" t="s">
        <v>9</v>
      </c>
      <c r="C6" t="str">
        <f>IFERROR(VLOOKUP(ROWS($C$2:C6),$A$2:$B$67,2,0),"")</f>
        <v/>
      </c>
      <c r="D6" s="23" t="s">
        <v>35</v>
      </c>
      <c r="F6" s="1" t="s">
        <v>33</v>
      </c>
      <c r="H6" s="4"/>
      <c r="I6" s="4"/>
      <c r="J6" s="4"/>
      <c r="K6" s="4"/>
      <c r="Z6" t="s">
        <v>165</v>
      </c>
      <c r="BR6" s="1" t="s">
        <v>148</v>
      </c>
      <c r="BU6" s="8" t="s">
        <v>9</v>
      </c>
      <c r="BV6" s="27" t="s">
        <v>50</v>
      </c>
      <c r="BW6" s="31"/>
      <c r="CK6" s="7">
        <f>IF(OR(COUNTA('[2]Balance 2020'!$A$3:$A$150)=0,ISNUMBER(SEARCH(INDEX('[2]Balance 2020'!$A$3:$A$150,MATCH("zzz",'[2]Balance 2020'!$A$3:$A$150)),$CL6))),MAX($CK$1:CK5)+1,0)</f>
        <v>0</v>
      </c>
      <c r="CL6" s="8" t="s">
        <v>9</v>
      </c>
      <c r="CM6" t="str">
        <f>IFERROR(VLOOKUP(ROWS($CM$2:CM6),$CK$2:$CL$325,2,0),"")</f>
        <v/>
      </c>
    </row>
    <row r="7" spans="1:91" ht="26.25" x14ac:dyDescent="0.4">
      <c r="A7" s="7">
        <f>IF(OR(COUNTA(Sheet1!$A$2:$A$2371)=0,ISNUMBER(SEARCH(INDEX(Sheet1!$A$2:$A$2371,MATCH("zzz",Sheet1!$A$2:$A$2371)),$B7))),MAX($A$1:A6)+1,0)</f>
        <v>0</v>
      </c>
      <c r="B7" s="8" t="s">
        <v>10</v>
      </c>
      <c r="C7" t="str">
        <f>IFERROR(VLOOKUP(ROWS($C$2:C7),$A$2:$B$67,2,0),"")</f>
        <v/>
      </c>
      <c r="D7" s="24" t="s">
        <v>36</v>
      </c>
      <c r="E7" s="25" t="s">
        <v>37</v>
      </c>
      <c r="F7" s="1"/>
      <c r="Z7" t="s">
        <v>122</v>
      </c>
      <c r="BR7" s="1" t="s">
        <v>150</v>
      </c>
      <c r="BU7" s="8" t="s">
        <v>10</v>
      </c>
      <c r="BV7" s="27"/>
      <c r="CK7" s="7">
        <f>IF(OR(COUNTA('[2]Balance 2020'!$A$3:$A$150)=0,ISNUMBER(SEARCH(INDEX('[2]Balance 2020'!$A$3:$A$150,MATCH("zzz",'[2]Balance 2020'!$A$3:$A$150)),$CL7))),MAX($CK$1:CK6)+1,0)</f>
        <v>0</v>
      </c>
      <c r="CL7" s="8" t="s">
        <v>10</v>
      </c>
      <c r="CM7" t="str">
        <f>IFERROR(VLOOKUP(ROWS($CM$2:CM7),$CK$2:$CL$325,2,0),"")</f>
        <v/>
      </c>
    </row>
    <row r="8" spans="1:91" ht="26.25" x14ac:dyDescent="0.4">
      <c r="A8" s="7">
        <f>IF(OR(COUNTA(Sheet1!$A$2:$A$2371)=0,ISNUMBER(SEARCH(INDEX(Sheet1!$A$2:$A$2371,MATCH("zzz",Sheet1!$A$2:$A$2371)),$B8))),MAX($A$1:A7)+1,0)</f>
        <v>0</v>
      </c>
      <c r="B8" s="8" t="s">
        <v>11</v>
      </c>
      <c r="C8" t="str">
        <f>IFERROR(VLOOKUP(ROWS($C$2:C8),$A$2:$B$67,2,0),"")</f>
        <v/>
      </c>
      <c r="D8" s="23" t="s">
        <v>35</v>
      </c>
      <c r="E8" s="25" t="s">
        <v>38</v>
      </c>
      <c r="F8" s="1"/>
      <c r="Z8" t="s">
        <v>135</v>
      </c>
      <c r="BR8" s="1" t="s">
        <v>154</v>
      </c>
      <c r="BU8" s="8" t="s">
        <v>11</v>
      </c>
      <c r="BV8" s="27" t="s">
        <v>47</v>
      </c>
      <c r="BW8" s="27" t="s">
        <v>45</v>
      </c>
      <c r="CK8" s="7">
        <f>IF(OR(COUNTA('[2]Balance 2020'!$A$3:$A$150)=0,ISNUMBER(SEARCH(INDEX('[2]Balance 2020'!$A$3:$A$150,MATCH("zzz",'[2]Balance 2020'!$A$3:$A$150)),$CL8))),MAX($CK$1:CK7)+1,0)</f>
        <v>0</v>
      </c>
      <c r="CL8" s="8" t="s">
        <v>11</v>
      </c>
      <c r="CM8" t="str">
        <f>IFERROR(VLOOKUP(ROWS($CM$2:CM8),$CK$2:$CL$325,2,0),"")</f>
        <v/>
      </c>
    </row>
    <row r="9" spans="1:91" ht="26.25" x14ac:dyDescent="0.4">
      <c r="A9" s="7">
        <f>IF(OR(COUNTA(Sheet1!$A$2:$A$2371)=0,ISNUMBER(SEARCH(INDEX(Sheet1!$A$2:$A$2371,MATCH("zzz",Sheet1!$A$2:$A$2371)),$B9))),MAX($A$1:A8)+1,0)</f>
        <v>0</v>
      </c>
      <c r="B9" s="8" t="s">
        <v>12</v>
      </c>
      <c r="C9" t="str">
        <f>IFERROR(VLOOKUP(ROWS($C$2:C9),$A$2:$B$67,2,0),"")</f>
        <v/>
      </c>
      <c r="D9" s="23" t="s">
        <v>35</v>
      </c>
      <c r="F9" s="1"/>
      <c r="Z9" t="s">
        <v>166</v>
      </c>
      <c r="BU9" s="8" t="s">
        <v>12</v>
      </c>
      <c r="BV9" s="27" t="s">
        <v>144</v>
      </c>
      <c r="CK9" s="7">
        <f>IF(OR(COUNTA('[2]Balance 2020'!$A$3:$A$150)=0,ISNUMBER(SEARCH(INDEX('[2]Balance 2020'!$A$3:$A$150,MATCH("zzz",'[2]Balance 2020'!$A$3:$A$150)),$CL9))),MAX($CK$1:CK8)+1,0)</f>
        <v>0</v>
      </c>
      <c r="CL9" s="8" t="s">
        <v>12</v>
      </c>
      <c r="CM9" t="str">
        <f>IFERROR(VLOOKUP(ROWS($CM$2:CM9),$CK$2:$CL$325,2,0),"")</f>
        <v/>
      </c>
    </row>
    <row r="10" spans="1:91" ht="26.25" x14ac:dyDescent="0.4">
      <c r="A10" s="7">
        <f>IF(OR(COUNTA(Sheet1!$A$2:$A$2371)=0,ISNUMBER(SEARCH(INDEX(Sheet1!$A$2:$A$2371,MATCH("zzz",Sheet1!$A$2:$A$2371)),$B10))),MAX($A$1:A9)+1,0)</f>
        <v>0</v>
      </c>
      <c r="B10" s="8" t="s">
        <v>13</v>
      </c>
      <c r="C10" t="str">
        <f>IFERROR(VLOOKUP(ROWS($C$2:C10),$A$2:$B$67,2,0),"")</f>
        <v/>
      </c>
      <c r="D10" s="23" t="s">
        <v>35</v>
      </c>
      <c r="F10" s="1"/>
      <c r="Z10" s="48" t="s">
        <v>159</v>
      </c>
      <c r="BU10" s="8" t="s">
        <v>13</v>
      </c>
      <c r="BV10" s="27" t="s">
        <v>46</v>
      </c>
      <c r="CK10" s="7">
        <f>IF(OR(COUNTA('[2]Balance 2020'!$A$3:$A$150)=0,ISNUMBER(SEARCH(INDEX('[2]Balance 2020'!$A$3:$A$150,MATCH("zzz",'[2]Balance 2020'!$A$3:$A$150)),$CL10))),MAX($CK$1:CK9)+1,0)</f>
        <v>0</v>
      </c>
      <c r="CL10" s="8" t="s">
        <v>13</v>
      </c>
      <c r="CM10" t="str">
        <f>IFERROR(VLOOKUP(ROWS($CM$2:CM10),$CK$2:$CL$325,2,0),"")</f>
        <v/>
      </c>
    </row>
    <row r="11" spans="1:91" ht="26.25" x14ac:dyDescent="0.4">
      <c r="A11" s="7">
        <f>IF(OR(COUNTA(Sheet1!$A$2:$A$2371)=0,ISNUMBER(SEARCH(INDEX(Sheet1!$A$2:$A$2371,MATCH("zzz",Sheet1!$A$2:$A$2371)),$B11))),MAX($A$1:A10)+1,0)</f>
        <v>0</v>
      </c>
      <c r="B11" s="8" t="s">
        <v>14</v>
      </c>
      <c r="C11" t="str">
        <f>IFERROR(VLOOKUP(ROWS($C$2:C11),$A$2:$B$67,2,0),"")</f>
        <v/>
      </c>
      <c r="D11" s="23" t="s">
        <v>35</v>
      </c>
      <c r="F11" s="1"/>
      <c r="Z11" t="s">
        <v>181</v>
      </c>
      <c r="BU11" s="8" t="s">
        <v>14</v>
      </c>
      <c r="BV11" s="27" t="s">
        <v>152</v>
      </c>
      <c r="CK11" s="7">
        <f>IF(OR(COUNTA('[2]Balance 2020'!$A$3:$A$150)=0,ISNUMBER(SEARCH(INDEX('[2]Balance 2020'!$A$3:$A$150,MATCH("zzz",'[2]Balance 2020'!$A$3:$A$150)),$CL11))),MAX($CK$1:CK10)+1,0)</f>
        <v>0</v>
      </c>
      <c r="CL11" s="8" t="s">
        <v>14</v>
      </c>
      <c r="CM11" t="str">
        <f>IFERROR(VLOOKUP(ROWS($CM$2:CM11),$CK$2:$CL$325,2,0),"")</f>
        <v/>
      </c>
    </row>
    <row r="12" spans="1:91" ht="26.25" x14ac:dyDescent="0.4">
      <c r="A12" s="7">
        <f>IF(OR(COUNTA(Sheet1!$A$2:$A$2371)=0,ISNUMBER(SEARCH(INDEX(Sheet1!$A$2:$A$2371,MATCH("zzz",Sheet1!$A$2:$A$2371)),$B12))),MAX($A$1:A11)+1,0)</f>
        <v>0</v>
      </c>
      <c r="B12" s="8" t="s">
        <v>15</v>
      </c>
      <c r="C12" t="str">
        <f>IFERROR(VLOOKUP(ROWS($C$2:C12),$A$2:$B$67,2,0),"")</f>
        <v/>
      </c>
      <c r="D12" s="23" t="s">
        <v>35</v>
      </c>
      <c r="F12" s="1"/>
      <c r="Z12" t="s">
        <v>139</v>
      </c>
      <c r="BU12" s="8" t="s">
        <v>15</v>
      </c>
      <c r="BV12" s="27" t="s">
        <v>51</v>
      </c>
      <c r="CK12" s="7">
        <f>IF(OR(COUNTA('[2]Balance 2020'!$A$3:$A$150)=0,ISNUMBER(SEARCH(INDEX('[2]Balance 2020'!$A$3:$A$150,MATCH("zzz",'[2]Balance 2020'!$A$3:$A$150)),$CL12))),MAX($CK$1:CK11)+1,0)</f>
        <v>0</v>
      </c>
      <c r="CL12" s="8" t="s">
        <v>15</v>
      </c>
      <c r="CM12" t="str">
        <f>IFERROR(VLOOKUP(ROWS($CM$2:CM12),$CK$2:$CL$325,2,0),"")</f>
        <v/>
      </c>
    </row>
    <row r="13" spans="1:91" ht="26.25" x14ac:dyDescent="0.4">
      <c r="A13" s="7">
        <f>IF(OR(COUNTA(Sheet1!$A$2:$A$2371)=0,ISNUMBER(SEARCH(INDEX(Sheet1!$A$2:$A$2371,MATCH("zzz",Sheet1!$A$2:$A$2371)),$B13))),MAX($A$1:A12)+1,0)</f>
        <v>0</v>
      </c>
      <c r="B13" s="8" t="s">
        <v>16</v>
      </c>
      <c r="C13" t="str">
        <f>IFERROR(VLOOKUP(ROWS($C$2:C13),$A$2:$B$67,2,0),"")</f>
        <v/>
      </c>
      <c r="D13" s="24" t="s">
        <v>36</v>
      </c>
      <c r="F13" s="1"/>
      <c r="BU13" s="8" t="s">
        <v>16</v>
      </c>
      <c r="BV13" s="27" t="s">
        <v>174</v>
      </c>
      <c r="CK13" s="7">
        <f>IF(OR(COUNTA('[2]Balance 2020'!$A$3:$A$150)=0,ISNUMBER(SEARCH(INDEX('[2]Balance 2020'!$A$3:$A$150,MATCH("zzz",'[2]Balance 2020'!$A$3:$A$150)),$CL13))),MAX($CK$1:CK12)+1,0)</f>
        <v>0</v>
      </c>
      <c r="CL13" s="8" t="s">
        <v>16</v>
      </c>
      <c r="CM13" t="str">
        <f>IFERROR(VLOOKUP(ROWS($CM$2:CM13),$CK$2:$CL$325,2,0),"")</f>
        <v/>
      </c>
    </row>
    <row r="14" spans="1:91" ht="30.75" x14ac:dyDescent="0.4">
      <c r="A14" s="7">
        <f>IF(OR(COUNTA(Sheet1!$A$2:$A$2371)=0,ISNUMBER(SEARCH(INDEX(Sheet1!$A$2:$A$2371,MATCH("zzz",Sheet1!$A$2:$A$2371)),$B14))),MAX($A$1:A13)+1,0)</f>
        <v>0</v>
      </c>
      <c r="B14" s="9" t="s">
        <v>17</v>
      </c>
      <c r="C14" t="str">
        <f>IFERROR(VLOOKUP(ROWS($C$2:C14),$A$2:$B$67,2,0),"")</f>
        <v/>
      </c>
      <c r="D14" s="23" t="s">
        <v>35</v>
      </c>
      <c r="BU14" s="9" t="s">
        <v>17</v>
      </c>
      <c r="BV14" s="27" t="s">
        <v>132</v>
      </c>
      <c r="BW14" t="s">
        <v>64</v>
      </c>
      <c r="CK14" s="7">
        <f>IF(OR(COUNTA('[2]Balance 2020'!$A$3:$A$150)=0,ISNUMBER(SEARCH(INDEX('[2]Balance 2020'!$A$3:$A$150,MATCH("zzz",'[2]Balance 2020'!$A$3:$A$150)),$CL14))),MAX($CK$1:CK13)+1,0)</f>
        <v>0</v>
      </c>
      <c r="CL14" s="9" t="s">
        <v>17</v>
      </c>
      <c r="CM14" t="str">
        <f>IFERROR(VLOOKUP(ROWS($CM$2:CM14),$CK$2:$CL$325,2,0),"")</f>
        <v/>
      </c>
    </row>
    <row r="15" spans="1:91" ht="30.75" x14ac:dyDescent="0.4">
      <c r="A15" s="7">
        <f>IF(OR(COUNTA(Sheet1!$A$2:$A$2371)=0,ISNUMBER(SEARCH(INDEX(Sheet1!$A$2:$A$2371,MATCH("zzz",Sheet1!$A$2:$A$2371)),$B15))),MAX($A$1:A14)+1,0)</f>
        <v>0</v>
      </c>
      <c r="B15" s="9" t="s">
        <v>18</v>
      </c>
      <c r="C15" t="str">
        <f>IFERROR(VLOOKUP(ROWS($C$2:C15),$A$2:$B$67,2,0),"")</f>
        <v/>
      </c>
      <c r="D15" s="24" t="s">
        <v>36</v>
      </c>
      <c r="BU15" s="9" t="s">
        <v>18</v>
      </c>
      <c r="BV15" s="27" t="s">
        <v>79</v>
      </c>
      <c r="CK15" s="7">
        <f>IF(OR(COUNTA('[2]Balance 2020'!$A$3:$A$150)=0,ISNUMBER(SEARCH(INDEX('[2]Balance 2020'!$A$3:$A$150,MATCH("zzz",'[2]Balance 2020'!$A$3:$A$150)),$CL15))),MAX($CK$1:CK14)+1,0)</f>
        <v>0</v>
      </c>
      <c r="CL15" s="9" t="s">
        <v>18</v>
      </c>
      <c r="CM15" t="str">
        <f>IFERROR(VLOOKUP(ROWS($CM$2:CM15),$CK$2:$CL$325,2,0),"")</f>
        <v/>
      </c>
    </row>
    <row r="16" spans="1:91" ht="30.75" x14ac:dyDescent="0.4">
      <c r="A16" s="7">
        <f>IF(OR(COUNTA(Sheet1!$A$2:$A$2371)=0,ISNUMBER(SEARCH(INDEX(Sheet1!$A$2:$A$2371,MATCH("zzz",Sheet1!$A$2:$A$2371)),$B16))),MAX($A$1:A15)+1,0)</f>
        <v>0</v>
      </c>
      <c r="B16" s="9" t="s">
        <v>19</v>
      </c>
      <c r="C16" t="str">
        <f>IFERROR(VLOOKUP(ROWS($C$2:C16),$A$2:$B$67,2,0),"")</f>
        <v/>
      </c>
      <c r="D16" s="24" t="s">
        <v>36</v>
      </c>
      <c r="E16" s="23"/>
      <c r="BU16" s="9" t="s">
        <v>19</v>
      </c>
      <c r="BV16" s="27" t="s">
        <v>60</v>
      </c>
      <c r="CK16" s="7">
        <f>IF(OR(COUNTA('[2]Balance 2020'!$A$3:$A$150)=0,ISNUMBER(SEARCH(INDEX('[2]Balance 2020'!$A$3:$A$150,MATCH("zzz",'[2]Balance 2020'!$A$3:$A$150)),$CL16))),MAX($CK$1:CK15)+1,0)</f>
        <v>1</v>
      </c>
      <c r="CL16" s="9" t="s">
        <v>19</v>
      </c>
      <c r="CM16" t="str">
        <f>IFERROR(VLOOKUP(ROWS($CM$2:CM16),$CK$2:$CL$325,2,0),"")</f>
        <v/>
      </c>
    </row>
    <row r="17" spans="1:91" ht="30.75" x14ac:dyDescent="0.4">
      <c r="A17" s="7">
        <f>IF(OR(COUNTA(Sheet1!$A$2:$A$2371)=0,ISNUMBER(SEARCH(INDEX(Sheet1!$A$2:$A$2371,MATCH("zzz",Sheet1!$A$2:$A$2371)),$B17))),MAX($A$1:A16)+1,0)</f>
        <v>0</v>
      </c>
      <c r="B17" s="9" t="s">
        <v>20</v>
      </c>
      <c r="C17" t="str">
        <f>IFERROR(VLOOKUP(ROWS($C$2:C17),$A$2:$B$67,2,0),"")</f>
        <v/>
      </c>
      <c r="D17" s="23" t="s">
        <v>35</v>
      </c>
      <c r="BU17" s="9" t="s">
        <v>20</v>
      </c>
      <c r="BV17" s="27" t="s">
        <v>49</v>
      </c>
      <c r="BW17" s="27" t="s">
        <v>42</v>
      </c>
      <c r="CK17" s="7">
        <f>IF(OR(COUNTA('[2]Balance 2020'!$A$3:$A$150)=0,ISNUMBER(SEARCH(INDEX('[2]Balance 2020'!$A$3:$A$150,MATCH("zzz",'[2]Balance 2020'!$A$3:$A$150)),$CL17))),MAX($CK$1:CK16)+1,0)</f>
        <v>0</v>
      </c>
      <c r="CL17" s="9" t="s">
        <v>20</v>
      </c>
      <c r="CM17" t="str">
        <f>IFERROR(VLOOKUP(ROWS($CM$2:CM17),$CK$2:$CL$325,2,0),"")</f>
        <v/>
      </c>
    </row>
    <row r="18" spans="1:91" ht="26.25" x14ac:dyDescent="0.3">
      <c r="A18" s="7">
        <f>IF(OR(COUNTA(Sheet1!$A$2:$A$2371)=0,ISNUMBER(SEARCH(INDEX(Sheet1!$A$2:$A$2371,MATCH("zzz",Sheet1!$A$2:$A$2371)),$B18))),MAX($A$1:A17)+1,0)</f>
        <v>0</v>
      </c>
      <c r="B18" s="10" t="s">
        <v>3</v>
      </c>
      <c r="C18" t="str">
        <f>IFERROR(VLOOKUP(ROWS($C$2:C18),$A$2:$B$67,2,0),"")</f>
        <v/>
      </c>
      <c r="D18" s="23" t="s">
        <v>35</v>
      </c>
      <c r="BU18" s="10" t="s">
        <v>3</v>
      </c>
      <c r="BV18" s="27"/>
      <c r="BW18" s="27"/>
      <c r="CK18" s="7">
        <f>IF(OR(COUNTA('[2]Balance 2020'!$A$3:$A$150)=0,ISNUMBER(SEARCH(INDEX('[2]Balance 2020'!$A$3:$A$150,MATCH("zzz",'[2]Balance 2020'!$A$3:$A$150)),$CL18))),MAX($CK$1:CK17)+1,0)</f>
        <v>0</v>
      </c>
      <c r="CL18" s="10" t="s">
        <v>3</v>
      </c>
      <c r="CM18" t="str">
        <f>IFERROR(VLOOKUP(ROWS($CM$2:CM18),$CK$2:$CL$325,2,0),"")</f>
        <v/>
      </c>
    </row>
    <row r="19" spans="1:91" ht="26.25" x14ac:dyDescent="0.3">
      <c r="A19" s="7">
        <f>IF(OR(COUNTA(Sheet1!$A$2:$A$2371)=0,ISNUMBER(SEARCH(INDEX(Sheet1!$A$2:$A$2371,MATCH("zzz",Sheet1!$A$2:$A$2371)),$B19))),MAX($A$1:A18)+1,0)</f>
        <v>0</v>
      </c>
      <c r="B19" s="10" t="s">
        <v>21</v>
      </c>
      <c r="C19" t="str">
        <f>IFERROR(VLOOKUP(ROWS($C$2:C19),$A$2:$B$67,2,0),"")</f>
        <v/>
      </c>
      <c r="D19" s="23" t="s">
        <v>35</v>
      </c>
      <c r="BU19" s="10" t="s">
        <v>21</v>
      </c>
      <c r="BV19" s="27"/>
      <c r="BW19" s="30"/>
      <c r="CK19" s="7">
        <f>IF(OR(COUNTA('[2]Balance 2020'!$A$3:$A$150)=0,ISNUMBER(SEARCH(INDEX('[2]Balance 2020'!$A$3:$A$150,MATCH("zzz",'[2]Balance 2020'!$A$3:$A$150)),$CL19))),MAX($CK$1:CK18)+1,0)</f>
        <v>0</v>
      </c>
      <c r="CL19" s="10" t="s">
        <v>21</v>
      </c>
      <c r="CM19" t="str">
        <f>IFERROR(VLOOKUP(ROWS($CM$2:CM19),$CK$2:$CL$325,2,0),"")</f>
        <v/>
      </c>
    </row>
    <row r="20" spans="1:91" ht="26.25" x14ac:dyDescent="0.3">
      <c r="A20" s="7">
        <f>IF(OR(COUNTA(Sheet1!$A$2:$A$2371)=0,ISNUMBER(SEARCH(INDEX(Sheet1!$A$2:$A$2371,MATCH("zzz",Sheet1!$A$2:$A$2371)),$B20))),MAX($A$1:A19)+1,0)</f>
        <v>0</v>
      </c>
      <c r="B20" s="10" t="s">
        <v>1</v>
      </c>
      <c r="C20" t="str">
        <f>IFERROR(VLOOKUP(ROWS($C$2:C20),$A$2:$B$67,2,0),"")</f>
        <v/>
      </c>
      <c r="D20" s="23" t="s">
        <v>35</v>
      </c>
      <c r="BU20" s="10" t="s">
        <v>1</v>
      </c>
      <c r="BV20" s="27" t="s">
        <v>48</v>
      </c>
      <c r="BW20" s="30" t="s">
        <v>41</v>
      </c>
      <c r="CK20" s="7">
        <f>IF(OR(COUNTA('[2]Balance 2020'!$A$3:$A$150)=0,ISNUMBER(SEARCH(INDEX('[2]Balance 2020'!$A$3:$A$150,MATCH("zzz",'[2]Balance 2020'!$A$3:$A$150)),$CL20))),MAX($CK$1:CK19)+1,0)</f>
        <v>0</v>
      </c>
      <c r="CL20" s="10" t="s">
        <v>1</v>
      </c>
      <c r="CM20" t="str">
        <f>IFERROR(VLOOKUP(ROWS($CM$2:CM20),$CK$2:$CL$325,2,0),"")</f>
        <v/>
      </c>
    </row>
    <row r="21" spans="1:91" ht="26.25" x14ac:dyDescent="0.3">
      <c r="A21" s="7">
        <f>IF(OR(COUNTA(Sheet1!$A$2:$A$2371)=0,ISNUMBER(SEARCH(INDEX(Sheet1!$A$2:$A$2371,MATCH("zzz",Sheet1!$A$2:$A$2371)),$B21))),MAX($A$1:A20)+1,0)</f>
        <v>0</v>
      </c>
      <c r="B21" s="10" t="s">
        <v>52</v>
      </c>
      <c r="C21" t="str">
        <f>IFERROR(VLOOKUP(ROWS($C$2:C21),$A$2:$B$67,2,0),"")</f>
        <v/>
      </c>
      <c r="D21" s="23" t="s">
        <v>35</v>
      </c>
      <c r="BU21" s="10" t="s">
        <v>52</v>
      </c>
      <c r="BV21" s="27" t="s">
        <v>53</v>
      </c>
      <c r="CK21" s="7">
        <f>IF(OR(COUNTA('[2]Balance 2020'!$A$3:$A$150)=0,ISNUMBER(SEARCH(INDEX('[2]Balance 2020'!$A$3:$A$150,MATCH("zzz",'[2]Balance 2020'!$A$3:$A$150)),$CL21))),MAX($CK$1:CK20)+1,0)</f>
        <v>0</v>
      </c>
      <c r="CL21" s="10" t="s">
        <v>52</v>
      </c>
      <c r="CM21" t="str">
        <f>IFERROR(VLOOKUP(ROWS($CM$2:CM21),$CK$2:$CL$325,2,0),"")</f>
        <v/>
      </c>
    </row>
    <row r="22" spans="1:91" ht="26.25" x14ac:dyDescent="0.3">
      <c r="A22" s="7">
        <f>IF(OR(COUNTA(Sheet1!$A$2:$A$2371)=0,ISNUMBER(SEARCH(INDEX(Sheet1!$A$2:$A$2371,MATCH("zzz",Sheet1!$A$2:$A$2371)),$B22))),MAX($A$1:A21)+1,0)</f>
        <v>0</v>
      </c>
      <c r="B22" s="10" t="s">
        <v>54</v>
      </c>
      <c r="C22" t="str">
        <f>IFERROR(VLOOKUP(ROWS($C$2:C22),$A$2:$B$67,2,0),"")</f>
        <v/>
      </c>
      <c r="D22" s="23" t="s">
        <v>35</v>
      </c>
      <c r="BU22" s="10" t="s">
        <v>54</v>
      </c>
      <c r="BV22" s="27" t="s">
        <v>59</v>
      </c>
      <c r="BW22" s="30" t="s">
        <v>66</v>
      </c>
      <c r="CK22" s="7">
        <f>IF(OR(COUNTA('[2]Balance 2020'!$A$3:$A$150)=0,ISNUMBER(SEARCH(INDEX('[2]Balance 2020'!$A$3:$A$150,MATCH("zzz",'[2]Balance 2020'!$A$3:$A$150)),$CL22))),MAX($CK$1:CK21)+1,0)</f>
        <v>0</v>
      </c>
      <c r="CL22" s="10" t="s">
        <v>54</v>
      </c>
      <c r="CM22" t="str">
        <f>IFERROR(VLOOKUP(ROWS($CM$2:CM22),$CK$2:$CL$325,2,0),"")</f>
        <v/>
      </c>
    </row>
    <row r="23" spans="1:91" ht="26.25" x14ac:dyDescent="0.3">
      <c r="A23" s="7">
        <f>IF(OR(COUNTA(Sheet1!$A$2:$A$2371)=0,ISNUMBER(SEARCH(INDEX(Sheet1!$A$2:$A$2371,MATCH("zzz",Sheet1!$A$2:$A$2371)),$B23))),MAX($A$1:A22)+1,0)</f>
        <v>0</v>
      </c>
      <c r="B23" s="10" t="s">
        <v>56</v>
      </c>
      <c r="C23" t="str">
        <f>IFERROR(VLOOKUP(ROWS($C$2:C23),$A$2:$B$67,2,0),"")</f>
        <v/>
      </c>
      <c r="D23" s="23" t="s">
        <v>35</v>
      </c>
      <c r="BU23" s="10" t="s">
        <v>56</v>
      </c>
      <c r="BV23" s="27" t="s">
        <v>68</v>
      </c>
      <c r="BW23" s="27" t="s">
        <v>58</v>
      </c>
      <c r="CK23" s="7">
        <f>IF(OR(COUNTA('[2]Balance 2020'!$A$3:$A$150)=0,ISNUMBER(SEARCH(INDEX('[2]Balance 2020'!$A$3:$A$150,MATCH("zzz",'[2]Balance 2020'!$A$3:$A$150)),$CL23))),MAX($CK$1:CK22)+1,0)</f>
        <v>0</v>
      </c>
      <c r="CL23" s="10" t="s">
        <v>56</v>
      </c>
      <c r="CM23" t="str">
        <f>IFERROR(VLOOKUP(ROWS($CM$2:CM23),$CK$2:$CL$325,2,0),"")</f>
        <v/>
      </c>
    </row>
    <row r="24" spans="1:91" ht="26.25" x14ac:dyDescent="0.3">
      <c r="A24" s="7">
        <f>IF(OR(COUNTA(Sheet1!$A$2:$A$2371)=0,ISNUMBER(SEARCH(INDEX(Sheet1!$A$2:$A$2371,MATCH("zzz",Sheet1!$A$2:$A$2371)),$B24))),MAX($A$1:A23)+1,0)</f>
        <v>0</v>
      </c>
      <c r="B24" s="10" t="s">
        <v>57</v>
      </c>
      <c r="C24" t="str">
        <f>IFERROR(VLOOKUP(ROWS($C$2:C24),$A$2:$B$67,2,0),"")</f>
        <v/>
      </c>
      <c r="D24" s="23" t="s">
        <v>35</v>
      </c>
      <c r="BU24" s="10" t="s">
        <v>57</v>
      </c>
      <c r="BV24" s="27" t="s">
        <v>63</v>
      </c>
      <c r="BW24" s="30" t="s">
        <v>65</v>
      </c>
      <c r="CK24" s="7">
        <f>IF(OR(COUNTA('[2]Balance 2020'!$A$3:$A$150)=0,ISNUMBER(SEARCH(INDEX('[2]Balance 2020'!$A$3:$A$150,MATCH("zzz",'[2]Balance 2020'!$A$3:$A$150)),$CL24))),MAX($CK$1:CK23)+1,0)</f>
        <v>0</v>
      </c>
      <c r="CL24" s="10" t="s">
        <v>57</v>
      </c>
      <c r="CM24" t="str">
        <f>IFERROR(VLOOKUP(ROWS($CM$2:CM24),$CK$2:$CL$325,2,0),"")</f>
        <v/>
      </c>
    </row>
    <row r="25" spans="1:91" ht="26.25" x14ac:dyDescent="0.3">
      <c r="A25" s="7">
        <f>IF(OR(COUNTA(Sheet1!$A$2:$A$2371)=0,ISNUMBER(SEARCH(INDEX(Sheet1!$A$2:$A$2371,MATCH("zzz",Sheet1!$A$2:$A$2371)),$B25))),MAX($A$1:A24)+1,0)</f>
        <v>0</v>
      </c>
      <c r="B25" s="10" t="s">
        <v>61</v>
      </c>
      <c r="C25" t="str">
        <f>IFERROR(VLOOKUP(ROWS($C$2:C25),$A$2:$B$67,2,0),"")</f>
        <v/>
      </c>
      <c r="D25" s="23" t="s">
        <v>35</v>
      </c>
      <c r="BU25" s="10" t="s">
        <v>84</v>
      </c>
      <c r="BV25" s="27"/>
      <c r="BW25" s="30"/>
      <c r="CK25" s="7"/>
      <c r="CL25" s="10"/>
      <c r="CM25" t="str">
        <f>IFERROR(VLOOKUP(ROWS($CM$2:CM25),$CK$2:$CL$325,2,0),"")</f>
        <v/>
      </c>
    </row>
    <row r="26" spans="1:91" ht="26.25" x14ac:dyDescent="0.3">
      <c r="A26" s="7">
        <f>IF(OR(COUNTA(Sheet1!$A$2:$A$2371)=0,ISNUMBER(SEARCH(INDEX(Sheet1!$A$2:$A$2371,MATCH("zzz",Sheet1!$A$2:$A$2371)),$B26))),MAX($A$1:A25)+1,0)</f>
        <v>0</v>
      </c>
      <c r="B26" s="10" t="s">
        <v>71</v>
      </c>
      <c r="C26" t="str">
        <f>IFERROR(VLOOKUP(ROWS($C$2:C26),$A$2:$B$67,2,0),"")</f>
        <v/>
      </c>
      <c r="D26" s="23" t="s">
        <v>35</v>
      </c>
      <c r="BU26" s="10" t="s">
        <v>61</v>
      </c>
      <c r="BV26" s="27" t="s">
        <v>62</v>
      </c>
      <c r="CK26" s="7">
        <f>IF(OR(COUNTA('[2]Balance 2020'!$A$3:$A$150)=0,ISNUMBER(SEARCH(INDEX('[2]Balance 2020'!$A$3:$A$150,MATCH("zzz",'[2]Balance 2020'!$A$3:$A$150)),$CL26))),MAX($CK$1:CK24)+1,0)</f>
        <v>0</v>
      </c>
      <c r="CL26" s="10" t="s">
        <v>61</v>
      </c>
      <c r="CM26" t="str">
        <f>IFERROR(VLOOKUP(ROWS($CM$2:CM26),$CK$2:$CL$325,2,0),"")</f>
        <v/>
      </c>
    </row>
    <row r="27" spans="1:91" ht="26.25" x14ac:dyDescent="0.3">
      <c r="A27" s="7">
        <f>IF(OR(COUNTA(Sheet1!$A$2:$A$2371)=0,ISNUMBER(SEARCH(INDEX(Sheet1!$A$2:$A$2371,MATCH("zzz",Sheet1!$A$2:$A$2371)),$B27))),MAX($A$1:A26)+1,0)</f>
        <v>0</v>
      </c>
      <c r="B27" s="10" t="s">
        <v>72</v>
      </c>
      <c r="C27" t="str">
        <f>IFERROR(VLOOKUP(ROWS($C$2:C27),$A$2:$B$67,2,0),"")</f>
        <v/>
      </c>
      <c r="D27" s="23" t="s">
        <v>35</v>
      </c>
      <c r="BU27" s="10" t="s">
        <v>85</v>
      </c>
      <c r="BV27" s="27" t="s">
        <v>99</v>
      </c>
      <c r="CK27" s="7">
        <f>IF(OR(COUNTA('[2]Balance 2020'!$A$3:$A$150)=0,ISNUMBER(SEARCH(INDEX('[2]Balance 2020'!$A$3:$A$150,MATCH("zzz",'[2]Balance 2020'!$A$3:$A$150)),$CL27))),MAX($CK$1:CK26)+1,0)</f>
        <v>0</v>
      </c>
      <c r="CL27" s="10" t="s">
        <v>71</v>
      </c>
      <c r="CM27" t="str">
        <f>IFERROR(VLOOKUP(ROWS($CM$2:CM27),$CK$2:$CL$325,2,0),"")</f>
        <v/>
      </c>
    </row>
    <row r="28" spans="1:91" ht="26.25" x14ac:dyDescent="0.3">
      <c r="A28" s="7">
        <f>IF(OR(COUNTA(Sheet1!$A$2:$A$2371)=0,ISNUMBER(SEARCH(INDEX(Sheet1!$A$2:$A$2371,MATCH("zzz",Sheet1!$A$2:$A$2371)),$B28))),MAX($A$1:A27)+1,0)</f>
        <v>0</v>
      </c>
      <c r="B28" s="10" t="s">
        <v>84</v>
      </c>
      <c r="C28" t="str">
        <f>IFERROR(VLOOKUP(ROWS($C$2:C28),$A$2:$B$67,2,0),"")</f>
        <v/>
      </c>
      <c r="D28" s="23" t="s">
        <v>35</v>
      </c>
      <c r="BU28" s="10" t="s">
        <v>86</v>
      </c>
      <c r="BV28" s="27" t="s">
        <v>96</v>
      </c>
      <c r="CK28" s="7">
        <f>IF(OR(COUNTA('[2]Balance 2020'!$A$3:$A$150)=0,ISNUMBER(SEARCH(INDEX('[2]Balance 2020'!$A$3:$A$150,MATCH("zzz",'[2]Balance 2020'!$A$3:$A$150)),$CL28))),MAX($CK$1:CK27)+1,0)</f>
        <v>0</v>
      </c>
      <c r="CL28" s="10" t="s">
        <v>72</v>
      </c>
      <c r="CM28" t="str">
        <f>IFERROR(VLOOKUP(ROWS($CM$2:CM28),$CK$2:$CL$325,2,0),"")</f>
        <v/>
      </c>
    </row>
    <row r="29" spans="1:91" ht="26.25" x14ac:dyDescent="0.3">
      <c r="A29" s="7">
        <f>IF(OR(COUNTA(Sheet1!$A$2:$A$2371)=0,ISNUMBER(SEARCH(INDEX(Sheet1!$A$2:$A$2371,MATCH("zzz",Sheet1!$A$2:$A$2371)),$B29))),MAX($A$1:A28)+1,0)</f>
        <v>0</v>
      </c>
      <c r="B29" s="10" t="s">
        <v>85</v>
      </c>
      <c r="C29" t="str">
        <f>IFERROR(VLOOKUP(ROWS($C$2:C29),$A$2:$B$67,2,0),"")</f>
        <v/>
      </c>
      <c r="D29" s="23" t="s">
        <v>35</v>
      </c>
      <c r="BU29" s="10" t="s">
        <v>87</v>
      </c>
      <c r="BV29" s="27" t="s">
        <v>97</v>
      </c>
      <c r="CK29" s="7"/>
      <c r="CL29" s="10"/>
      <c r="CM29" t="str">
        <f>IFERROR(VLOOKUP(ROWS($CM$2:CM29),$CK$2:$CL$325,2,0),"")</f>
        <v/>
      </c>
    </row>
    <row r="30" spans="1:91" ht="26.25" x14ac:dyDescent="0.3">
      <c r="A30" s="7">
        <f>IF(OR(COUNTA(Sheet1!$A$2:$A$2371)=0,ISNUMBER(SEARCH(INDEX(Sheet1!$A$2:$A$2371,MATCH("zzz",Sheet1!$A$2:$A$2371)),$B30))),MAX($A$1:A29)+1,0)</f>
        <v>0</v>
      </c>
      <c r="B30" s="10" t="s">
        <v>86</v>
      </c>
      <c r="C30" t="str">
        <f>IFERROR(VLOOKUP(ROWS($C$2:C30),$A$2:$B$67,2,0),"")</f>
        <v/>
      </c>
      <c r="D30" s="23" t="s">
        <v>35</v>
      </c>
      <c r="BU30" s="10" t="s">
        <v>91</v>
      </c>
      <c r="BV30" s="27" t="s">
        <v>98</v>
      </c>
      <c r="CK30" s="7"/>
      <c r="CL30" s="10"/>
      <c r="CM30" t="str">
        <f>IFERROR(VLOOKUP(ROWS($CM$2:CM30),$CK$2:$CL$325,2,0),"")</f>
        <v/>
      </c>
    </row>
    <row r="31" spans="1:91" ht="26.25" x14ac:dyDescent="0.3">
      <c r="A31" s="7">
        <f>IF(OR(COUNTA(Sheet1!$A$2:$A$2371)=0,ISNUMBER(SEARCH(INDEX(Sheet1!$A$2:$A$2371,MATCH("zzz",Sheet1!$A$2:$A$2371)),$B31))),MAX($A$1:A30)+1,0)</f>
        <v>0</v>
      </c>
      <c r="B31" s="10" t="s">
        <v>87</v>
      </c>
      <c r="C31" t="str">
        <f>IFERROR(VLOOKUP(ROWS($C$2:C31),$A$2:$B$67,2,0),"")</f>
        <v/>
      </c>
      <c r="D31" s="23" t="s">
        <v>35</v>
      </c>
      <c r="BU31" s="10" t="s">
        <v>93</v>
      </c>
      <c r="BV31" s="27" t="s">
        <v>100</v>
      </c>
      <c r="CK31" s="7"/>
      <c r="CL31" s="10"/>
      <c r="CM31" t="str">
        <f>IFERROR(VLOOKUP(ROWS($CM$2:CM31),$CK$2:$CL$325,2,0),"")</f>
        <v/>
      </c>
    </row>
    <row r="32" spans="1:91" ht="26.25" x14ac:dyDescent="0.3">
      <c r="A32" s="7">
        <f>IF(OR(COUNTA(Sheet1!$A$2:$A$2371)=0,ISNUMBER(SEARCH(INDEX(Sheet1!$A$2:$A$2371,MATCH("zzz",Sheet1!$A$2:$A$2371)),$B32))),MAX($A$1:A31)+1,0)</f>
        <v>0</v>
      </c>
      <c r="B32" s="10" t="s">
        <v>93</v>
      </c>
      <c r="C32" t="str">
        <f>IFERROR(VLOOKUP(ROWS($C$2:C32),$A$2:$B$67,2,0),"")</f>
        <v/>
      </c>
      <c r="D32" s="23" t="s">
        <v>35</v>
      </c>
      <c r="BU32" s="4" t="s">
        <v>2</v>
      </c>
      <c r="BV32" s="27" t="s">
        <v>43</v>
      </c>
      <c r="CK32" s="7">
        <f>IF(OR(COUNTA('[2]Balance 2020'!$A$3:$A$150)=0,ISNUMBER(SEARCH(INDEX('[2]Balance 2020'!$A$3:$A$150,MATCH("zzz",'[2]Balance 2020'!$A$3:$A$150)),$CL32))),MAX($CK$1:CK28)+1,0)</f>
        <v>0</v>
      </c>
      <c r="CL32" s="4" t="s">
        <v>2</v>
      </c>
      <c r="CM32" t="str">
        <f>IFERROR(VLOOKUP(ROWS($CM$2:CM32),$CK$2:$CL$325,2,0),"")</f>
        <v/>
      </c>
    </row>
    <row r="33" spans="1:91" ht="26.25" x14ac:dyDescent="0.3">
      <c r="A33" s="7">
        <f>IF(OR(COUNTA(Sheet1!$A$2:$A$2371)=0,ISNUMBER(SEARCH(INDEX(Sheet1!$A$2:$A$2371,MATCH("zzz",Sheet1!$A$2:$A$2371)),$B33))),MAX($A$1:A32)+1,0)</f>
        <v>0</v>
      </c>
      <c r="B33" s="4" t="s">
        <v>2</v>
      </c>
      <c r="C33" t="str">
        <f>IFERROR(VLOOKUP(ROWS($C$2:C33),$A$2:$B$67,2,0),"")</f>
        <v/>
      </c>
      <c r="D33" s="23" t="s">
        <v>35</v>
      </c>
      <c r="BU33" s="4" t="s">
        <v>69</v>
      </c>
      <c r="BV33" s="27" t="s">
        <v>70</v>
      </c>
      <c r="CK33" s="7">
        <f>IF(OR(COUNTA('[2]Balance 2020'!$A$3:$A$150)=0,ISNUMBER(SEARCH(INDEX('[2]Balance 2020'!$A$3:$A$150,MATCH("zzz",'[2]Balance 2020'!$A$3:$A$150)),$CL33))),MAX($CK$1:CK32)+1,0)</f>
        <v>0</v>
      </c>
      <c r="CL33" s="4" t="s">
        <v>69</v>
      </c>
      <c r="CM33" t="str">
        <f>IFERROR(VLOOKUP(ROWS($CM$2:CM33),$CK$2:$CL$325,2,0),"")</f>
        <v/>
      </c>
    </row>
    <row r="34" spans="1:91" ht="26.25" x14ac:dyDescent="0.3">
      <c r="A34" s="7">
        <f>IF(OR(COUNTA(Sheet1!$A$2:$A$2371)=0,ISNUMBER(SEARCH(INDEX(Sheet1!$A$2:$A$2371,MATCH("zzz",Sheet1!$A$2:$A$2371)),$B34))),MAX($A$1:A33)+1,0)</f>
        <v>0</v>
      </c>
      <c r="B34" s="4" t="s">
        <v>69</v>
      </c>
      <c r="C34" t="str">
        <f>IFERROR(VLOOKUP(ROWS($C$2:C34),$A$2:$B$67,2,0),"")</f>
        <v/>
      </c>
      <c r="D34" s="23" t="s">
        <v>35</v>
      </c>
      <c r="BU34" s="4" t="s">
        <v>71</v>
      </c>
      <c r="BV34" s="27" t="s">
        <v>76</v>
      </c>
      <c r="CK34" s="7">
        <f>IF(OR(COUNTA('[2]Balance 2020'!$A$3:$A$150)=0,ISNUMBER(SEARCH(INDEX('[2]Balance 2020'!$A$3:$A$150,MATCH("zzz",'[2]Balance 2020'!$A$3:$A$150)),$CL34))),MAX($CK$1:CK33)+1,0)</f>
        <v>0</v>
      </c>
      <c r="CL34" s="4" t="s">
        <v>73</v>
      </c>
      <c r="CM34" t="str">
        <f>IFERROR(VLOOKUP(ROWS($CM$2:CM34),$CK$2:$CL$325,2,0),"")</f>
        <v/>
      </c>
    </row>
    <row r="35" spans="1:91" ht="26.25" x14ac:dyDescent="0.3">
      <c r="A35" s="7">
        <f>IF(OR(COUNTA(Sheet1!$A$2:$A$2371)=0,ISNUMBER(SEARCH(INDEX(Sheet1!$A$2:$A$2371,MATCH("zzz",Sheet1!$A$2:$A$2371)),$B35))),MAX($A$1:A34)+1,0)</f>
        <v>0</v>
      </c>
      <c r="B35" s="4" t="s">
        <v>73</v>
      </c>
      <c r="C35" t="str">
        <f>IFERROR(VLOOKUP(ROWS($C$2:C35),$A$2:$B$67,2,0),"")</f>
        <v/>
      </c>
      <c r="D35" s="23" t="s">
        <v>35</v>
      </c>
      <c r="BU35" s="4" t="s">
        <v>72</v>
      </c>
      <c r="BV35" s="27" t="s">
        <v>83</v>
      </c>
      <c r="CK35" s="7">
        <f>IF(OR(COUNTA('[2]Balance 2020'!$A$3:$A$150)=0,ISNUMBER(SEARCH(INDEX('[2]Balance 2020'!$A$3:$A$150,MATCH("zzz",'[2]Balance 2020'!$A$3:$A$150)),$CL35))),MAX($CK$1:CK34)+1,0)</f>
        <v>0</v>
      </c>
      <c r="CL35" s="4" t="s">
        <v>74</v>
      </c>
      <c r="CM35" t="str">
        <f>IFERROR(VLOOKUP(ROWS($CM$2:CM35),$CK$2:$CL$325,2,0),"")</f>
        <v/>
      </c>
    </row>
    <row r="36" spans="1:91" ht="26.25" x14ac:dyDescent="0.3">
      <c r="A36" s="7">
        <f>IF(OR(COUNTA(Sheet1!$A$2:$A$2371)=0,ISNUMBER(SEARCH(INDEX(Sheet1!$A$2:$A$2371,MATCH("zzz",Sheet1!$A$2:$A$2371)),$B36))),MAX($A$1:A35)+1,0)</f>
        <v>0</v>
      </c>
      <c r="B36" s="4" t="s">
        <v>160</v>
      </c>
      <c r="C36" t="str">
        <f>IFERROR(VLOOKUP(ROWS($C$2:C36),$A$2:$B$67,2,0),"")</f>
        <v/>
      </c>
      <c r="D36" s="23" t="s">
        <v>35</v>
      </c>
      <c r="BU36" s="4" t="s">
        <v>73</v>
      </c>
      <c r="BV36" s="27" t="s">
        <v>44</v>
      </c>
      <c r="CK36" s="7">
        <f>IF(OR(COUNTA('[2]Balance 2020'!$A$3:$A$150)=0,ISNUMBER(SEARCH(INDEX('[2]Balance 2020'!$A$3:$A$150,MATCH("zzz",'[2]Balance 2020'!$A$3:$A$150)),$CL36))),MAX($CK$1:CK35)+1,0)</f>
        <v>0</v>
      </c>
      <c r="CL36" s="4" t="s">
        <v>75</v>
      </c>
      <c r="CM36" t="str">
        <f>IFERROR(VLOOKUP(ROWS($CM$2:CM36),$CK$2:$CL$325,2,0),"")</f>
        <v/>
      </c>
    </row>
    <row r="37" spans="1:91" ht="26.25" x14ac:dyDescent="0.3">
      <c r="A37" s="7">
        <f>IF(OR(COUNTA(Sheet1!$A$2:$A$2371)=0,ISNUMBER(SEARCH(INDEX(Sheet1!$A$2:$A$2371,MATCH("zzz",Sheet1!$A$2:$A$2371)),$B37))),MAX($A$1:A36)+1,0)</f>
        <v>0</v>
      </c>
      <c r="B37" s="4" t="s">
        <v>75</v>
      </c>
      <c r="C37" t="str">
        <f>IFERROR(VLOOKUP(ROWS($C$2:C37),$A$2:$B$67,2,0),"")</f>
        <v/>
      </c>
      <c r="D37" s="24" t="s">
        <v>36</v>
      </c>
      <c r="BU37" s="4" t="s">
        <v>160</v>
      </c>
      <c r="BV37" s="49" t="s">
        <v>161</v>
      </c>
      <c r="CK37" s="7">
        <f>IF(OR(COUNTA('[2]Balance 2020'!$A$3:$A$150)=0,ISNUMBER(SEARCH(INDEX('[2]Balance 2020'!$A$3:$A$150,MATCH("zzz",'[2]Balance 2020'!$A$3:$A$150)),$CL37))),MAX($CK$1:CK36)+1,0)</f>
        <v>0</v>
      </c>
      <c r="CL37" s="4" t="s">
        <v>179</v>
      </c>
      <c r="CM37" t="str">
        <f>IFERROR(VLOOKUP(ROWS($CM$2:CM37),$CK$2:$CL$325,2,0),"")</f>
        <v/>
      </c>
    </row>
    <row r="38" spans="1:91" ht="30.75" x14ac:dyDescent="0.4">
      <c r="A38" s="7">
        <f>IF(OR(COUNTA(Sheet1!$A$2:$A$2371)=0,ISNUMBER(SEARCH(INDEX(Sheet1!$A$2:$A$2371,MATCH("zzz",Sheet1!$A$2:$A$2371)),$B38))),MAX($A$1:A37)+1,0)</f>
        <v>0</v>
      </c>
      <c r="B38" s="4" t="s">
        <v>88</v>
      </c>
      <c r="C38" t="str">
        <f>IFERROR(VLOOKUP(ROWS($C$2:C38),$A$2:$B$67,2,0),"")</f>
        <v/>
      </c>
      <c r="D38" s="57" t="s">
        <v>36</v>
      </c>
      <c r="F38" s="58" t="s">
        <v>175</v>
      </c>
      <c r="BU38" s="4" t="s">
        <v>75</v>
      </c>
      <c r="BV38" s="27" t="s">
        <v>80</v>
      </c>
      <c r="CL38" s="9"/>
    </row>
    <row r="39" spans="1:91" ht="30.75" x14ac:dyDescent="0.4">
      <c r="A39" s="7">
        <f>IF(OR(COUNTA(Sheet1!$A$2:$A$2371)=0,ISNUMBER(SEARCH(INDEX(Sheet1!$A$2:$A$2371,MATCH("zzz",Sheet1!$A$2:$A$2371)),$B39))),MAX($A$1:A38)+1,0)</f>
        <v>0</v>
      </c>
      <c r="B39" s="43" t="s">
        <v>81</v>
      </c>
      <c r="C39" t="str">
        <f>IFERROR(VLOOKUP(ROWS($C$2:C39),$A$2:$B$67,2,0),"")</f>
        <v/>
      </c>
      <c r="D39" s="23" t="s">
        <v>35</v>
      </c>
      <c r="E39" s="8" t="s">
        <v>9</v>
      </c>
      <c r="F39" t="s">
        <v>32</v>
      </c>
      <c r="G39" t="s">
        <v>77</v>
      </c>
      <c r="BU39" s="43" t="s">
        <v>81</v>
      </c>
      <c r="BV39" s="27" t="s">
        <v>90</v>
      </c>
      <c r="CL39" s="9"/>
    </row>
    <row r="40" spans="1:91" ht="30.75" x14ac:dyDescent="0.4">
      <c r="A40" s="7">
        <f>IF(OR(COUNTA(Sheet1!$A$2:$A$2371)=0,ISNUMBER(SEARCH(INDEX(Sheet1!$A$2:$A$2371,MATCH("zzz",Sheet1!$A$2:$A$2371)),$B40))),MAX($A$1:A39)+1,0)</f>
        <v>0</v>
      </c>
      <c r="B40" s="4" t="s">
        <v>92</v>
      </c>
      <c r="C40" t="str">
        <f>IFERROR(VLOOKUP(ROWS($C$2:C40),$A$2:$B$67,2,0),"")</f>
        <v/>
      </c>
      <c r="D40" s="23" t="s">
        <v>35</v>
      </c>
      <c r="E40" s="4" t="s">
        <v>73</v>
      </c>
      <c r="F40" s="8" t="s">
        <v>32</v>
      </c>
      <c r="G40" t="s">
        <v>78</v>
      </c>
      <c r="BU40" s="4" t="s">
        <v>88</v>
      </c>
      <c r="BV40" s="27" t="s">
        <v>89</v>
      </c>
      <c r="CL40" s="9"/>
    </row>
    <row r="41" spans="1:91" ht="30.75" x14ac:dyDescent="0.4">
      <c r="A41" s="7">
        <f>IF(OR(COUNTA(Sheet1!$A$2:$A$2371)=0,ISNUMBER(SEARCH(INDEX(Sheet1!$A$2:$A$2371,MATCH("zzz",Sheet1!$A$2:$A$2371)),$B41))),MAX($A$1:A40)+1,0)</f>
        <v>0</v>
      </c>
      <c r="B41" s="4" t="s">
        <v>94</v>
      </c>
      <c r="C41" t="str">
        <f>IFERROR(VLOOKUP(ROWS($C$2:C41),$A$2:$B$67,2,0),"")</f>
        <v/>
      </c>
      <c r="D41" s="23" t="s">
        <v>35</v>
      </c>
      <c r="E41" s="4" t="s">
        <v>74</v>
      </c>
      <c r="F41" s="8" t="s">
        <v>32</v>
      </c>
      <c r="G41" t="s">
        <v>82</v>
      </c>
      <c r="BU41" s="4" t="s">
        <v>92</v>
      </c>
      <c r="BV41" s="27" t="s">
        <v>95</v>
      </c>
      <c r="CL41" s="9"/>
    </row>
    <row r="42" spans="1:91" ht="30.75" x14ac:dyDescent="0.4">
      <c r="A42" s="7">
        <f>IF(OR(COUNTA(Sheet1!$A$2:$A$2371)=0,ISNUMBER(SEARCH(INDEX(Sheet1!$A$2:$A$2371,MATCH("zzz",Sheet1!$A$2:$A$2371)),$B42))),MAX($A$1:A41)+1,0)</f>
        <v>0</v>
      </c>
      <c r="B42" s="4" t="s">
        <v>162</v>
      </c>
      <c r="C42" t="str">
        <f>IFERROR(VLOOKUP(ROWS($C$2:C42),$A$2:$B$67,2,0),"")</f>
        <v/>
      </c>
      <c r="D42" s="24" t="s">
        <v>36</v>
      </c>
      <c r="E42" s="4" t="s">
        <v>101</v>
      </c>
      <c r="F42" s="8" t="s">
        <v>32</v>
      </c>
      <c r="G42" t="s">
        <v>109</v>
      </c>
      <c r="BU42" s="4" t="s">
        <v>94</v>
      </c>
      <c r="BV42" s="27" t="s">
        <v>104</v>
      </c>
      <c r="CL42" s="9"/>
    </row>
    <row r="43" spans="1:91" ht="30.75" x14ac:dyDescent="0.4">
      <c r="A43" s="7">
        <f>IF(OR(COUNTA(Sheet1!$A$2:$A$2371)=0,ISNUMBER(SEARCH(INDEX(Sheet1!$A$2:$A$2371,MATCH("zzz",Sheet1!$A$2:$A$2371)),$B43))),MAX($A$1:A42)+1,0)</f>
        <v>0</v>
      </c>
      <c r="B43" s="4" t="s">
        <v>91</v>
      </c>
      <c r="C43" t="str">
        <f>IFERROR(VLOOKUP(ROWS($C$2:C43),$A$2:$B$67,2,0),"")</f>
        <v/>
      </c>
      <c r="D43" s="23" t="s">
        <v>35</v>
      </c>
      <c r="E43" s="13" t="s">
        <v>160</v>
      </c>
      <c r="F43" s="8" t="s">
        <v>32</v>
      </c>
      <c r="G43" t="s">
        <v>82</v>
      </c>
      <c r="BU43" s="4" t="s">
        <v>162</v>
      </c>
      <c r="BV43" s="27" t="s">
        <v>108</v>
      </c>
      <c r="CL43" s="9"/>
    </row>
    <row r="44" spans="1:91" ht="30.75" x14ac:dyDescent="0.4">
      <c r="A44" s="7">
        <f>IF(OR(COUNTA(Sheet1!$A$2:$A$2371)=0,ISNUMBER(SEARCH(INDEX(Sheet1!$A$2:$A$2371,MATCH("zzz",Sheet1!$A$2:$A$2371)),$B44))),MAX($A$1:A43)+1,0)</f>
        <v>0</v>
      </c>
      <c r="B44" s="4" t="s">
        <v>176</v>
      </c>
      <c r="C44" t="str">
        <f>IFERROR(VLOOKUP(ROWS($C$2:C44),$A$2:$B$67,2,0),"")</f>
        <v/>
      </c>
      <c r="D44" s="23" t="s">
        <v>35</v>
      </c>
      <c r="E44" s="51" t="s">
        <v>171</v>
      </c>
      <c r="F44" s="8" t="s">
        <v>32</v>
      </c>
      <c r="G44" t="s">
        <v>172</v>
      </c>
      <c r="BU44" s="4" t="s">
        <v>176</v>
      </c>
      <c r="BV44" s="27" t="s">
        <v>177</v>
      </c>
      <c r="CL44" s="9"/>
    </row>
    <row r="45" spans="1:91" ht="30.75" x14ac:dyDescent="0.4">
      <c r="A45" s="7">
        <f>IF(OR(COUNTA(Sheet1!$A$2:$A$2371)=0,ISNUMBER(SEARCH(INDEX(Sheet1!$A$2:$A$2371,MATCH("zzz",Sheet1!$A$2:$A$2371)),$B45))),MAX($A$1:A44)+1,0)</f>
        <v>0</v>
      </c>
      <c r="B45" s="4" t="s">
        <v>102</v>
      </c>
      <c r="C45" t="str">
        <f>IFERROR(VLOOKUP(ROWS($C$2:C45),$A$2:$B$67,2,0),"")</f>
        <v/>
      </c>
      <c r="D45" s="23" t="s">
        <v>35</v>
      </c>
      <c r="BU45" s="4" t="s">
        <v>102</v>
      </c>
      <c r="BV45" s="27" t="s">
        <v>103</v>
      </c>
      <c r="CL45" s="9"/>
    </row>
    <row r="46" spans="1:91" ht="30.75" x14ac:dyDescent="0.4">
      <c r="A46" s="7">
        <f>IF(OR(COUNTA(Sheet1!$A$2:$A$2371)=0,ISNUMBER(SEARCH(INDEX(Sheet1!$A$2:$A$2371,MATCH("zzz",Sheet1!$A$2:$A$2371)),$B46))),MAX($A$1:A45)+1,0)</f>
        <v>0</v>
      </c>
      <c r="B46" s="4" t="s">
        <v>105</v>
      </c>
      <c r="C46" t="str">
        <f>IFERROR(VLOOKUP(ROWS($C$2:C46),$A$2:$B$67,2,0),"")</f>
        <v/>
      </c>
      <c r="D46" s="23" t="s">
        <v>35</v>
      </c>
      <c r="BU46" s="4" t="s">
        <v>105</v>
      </c>
      <c r="BV46" s="27" t="s">
        <v>106</v>
      </c>
      <c r="CL46" s="9"/>
    </row>
    <row r="47" spans="1:91" ht="30.75" x14ac:dyDescent="0.4">
      <c r="A47" s="7">
        <f>IF(OR(COUNTA(Sheet1!$A$2:$A$2371)=0,ISNUMBER(SEARCH(INDEX(Sheet1!$A$2:$A$2371,MATCH("zzz",Sheet1!$A$2:$A$2371)),$B47))),MAX($A$1:A46)+1,0)</f>
        <v>0</v>
      </c>
      <c r="B47" s="4" t="s">
        <v>112</v>
      </c>
      <c r="C47" t="str">
        <f>IFERROR(VLOOKUP(ROWS($C$2:C47),$A$2:$B$67,2,0),"")</f>
        <v/>
      </c>
      <c r="D47" s="23" t="s">
        <v>35</v>
      </c>
      <c r="BU47" s="4" t="s">
        <v>113</v>
      </c>
      <c r="BV47" s="27" t="s">
        <v>114</v>
      </c>
      <c r="CL47" s="9"/>
    </row>
    <row r="48" spans="1:91" ht="30.75" x14ac:dyDescent="0.4">
      <c r="A48" s="7">
        <f>IF(OR(COUNTA(Sheet1!$A$2:$A$2371)=0,ISNUMBER(SEARCH(INDEX(Sheet1!$A$2:$A$2371,MATCH("zzz",Sheet1!$A$2:$A$2371)),$B48))),MAX($A$1:A47)+1,0)</f>
        <v>0</v>
      </c>
      <c r="B48" s="4" t="s">
        <v>113</v>
      </c>
      <c r="C48" t="str">
        <f>IFERROR(VLOOKUP(ROWS($C$2:C48),$A$2:$B$67,2,0),"")</f>
        <v/>
      </c>
      <c r="D48" s="24" t="s">
        <v>36</v>
      </c>
      <c r="BU48" s="4" t="s">
        <v>115</v>
      </c>
      <c r="BV48" s="27" t="s">
        <v>178</v>
      </c>
      <c r="CL48" s="9"/>
    </row>
    <row r="49" spans="1:90" ht="30.75" x14ac:dyDescent="0.4">
      <c r="A49" s="7">
        <f>IF(OR(COUNTA(Sheet1!$A$2:$A$2371)=0,ISNUMBER(SEARCH(INDEX(Sheet1!$A$2:$A$2371,MATCH("zzz",Sheet1!$A$2:$A$2371)),$B49))),MAX($A$1:A48)+1,0)</f>
        <v>0</v>
      </c>
      <c r="B49" s="4" t="s">
        <v>115</v>
      </c>
      <c r="C49" t="str">
        <f>IFERROR(VLOOKUP(ROWS($C$2:C49),$A$2:$B$67,2,0),"")</f>
        <v/>
      </c>
      <c r="D49" s="24" t="s">
        <v>36</v>
      </c>
      <c r="BU49" s="4" t="s">
        <v>116</v>
      </c>
      <c r="BV49" s="27" t="s">
        <v>117</v>
      </c>
      <c r="CL49" s="9"/>
    </row>
    <row r="50" spans="1:90" ht="30.75" x14ac:dyDescent="0.4">
      <c r="A50" s="7">
        <f>IF(OR(COUNTA(Sheet1!$A$2:$A$2371)=0,ISNUMBER(SEARCH(INDEX(Sheet1!$A$2:$A$2371,MATCH("zzz",Sheet1!$A$2:$A$2371)),$B50))),MAX($A$1:A49)+1,0)</f>
        <v>0</v>
      </c>
      <c r="B50" s="4" t="s">
        <v>116</v>
      </c>
      <c r="C50" t="str">
        <f>IFERROR(VLOOKUP(ROWS($C$2:C50),$A$2:$B$67,2,0),"")</f>
        <v/>
      </c>
      <c r="D50" s="23" t="s">
        <v>35</v>
      </c>
      <c r="BU50" s="4" t="s">
        <v>112</v>
      </c>
      <c r="BV50" s="27" t="s">
        <v>103</v>
      </c>
      <c r="CL50" s="9"/>
    </row>
    <row r="51" spans="1:90" ht="30.75" x14ac:dyDescent="0.4">
      <c r="A51" s="7">
        <f>IF(OR(COUNTA(Sheet1!$A$2:$A$2371)=0,ISNUMBER(SEARCH(INDEX(Sheet1!$A$2:$A$2371,MATCH("zzz",Sheet1!$A$2:$A$2371)),$B51))),MAX($A$1:A50)+1,0)</f>
        <v>0</v>
      </c>
      <c r="B51" s="4" t="s">
        <v>119</v>
      </c>
      <c r="C51" t="str">
        <f>IFERROR(VLOOKUP(ROWS($C$2:C51),$A$2:$B$67,2,0),"")</f>
        <v/>
      </c>
      <c r="D51" s="23" t="s">
        <v>35</v>
      </c>
      <c r="BU51" s="4" t="s">
        <v>119</v>
      </c>
      <c r="BV51" s="27" t="s">
        <v>120</v>
      </c>
      <c r="CL51" s="9"/>
    </row>
    <row r="52" spans="1:90" ht="30.75" x14ac:dyDescent="0.4">
      <c r="A52" s="7">
        <f>IF(OR(COUNTA(Sheet1!$A$2:$A$2371)=0,ISNUMBER(SEARCH(INDEX(Sheet1!$A$2:$A$2371,MATCH("zzz",Sheet1!$A$2:$A$2371)),$B52))),MAX($A$1:A51)+1,0)</f>
        <v>0</v>
      </c>
      <c r="B52" s="4" t="s">
        <v>121</v>
      </c>
      <c r="C52" t="str">
        <f>IFERROR(VLOOKUP(ROWS($C$2:C52),$A$2:$B$67,2,0),"")</f>
        <v/>
      </c>
      <c r="D52" s="24" t="s">
        <v>36</v>
      </c>
      <c r="BU52" s="4" t="s">
        <v>121</v>
      </c>
      <c r="BV52" s="27" t="s">
        <v>125</v>
      </c>
      <c r="CL52" s="9"/>
    </row>
    <row r="53" spans="1:90" ht="30.75" x14ac:dyDescent="0.4">
      <c r="A53" s="7">
        <f>IF(OR(COUNTA(Sheet1!$A$2:$A$2371)=0,ISNUMBER(SEARCH(INDEX(Sheet1!$A$2:$A$2371,MATCH("zzz",Sheet1!$A$2:$A$2371)),$B53))),MAX($A$1:A52)+1,0)</f>
        <v>0</v>
      </c>
      <c r="B53" s="4" t="s">
        <v>123</v>
      </c>
      <c r="C53" t="str">
        <f>IFERROR(VLOOKUP(ROWS($C$2:C53),$A$2:$B$67,2,0),"")</f>
        <v/>
      </c>
      <c r="D53" s="23" t="s">
        <v>35</v>
      </c>
      <c r="BU53" s="4" t="s">
        <v>123</v>
      </c>
      <c r="BV53" s="27" t="s">
        <v>124</v>
      </c>
      <c r="CL53" s="9"/>
    </row>
    <row r="54" spans="1:90" ht="30.75" x14ac:dyDescent="0.4">
      <c r="A54" s="7">
        <f>IF(OR(COUNTA(Sheet1!$A$2:$A$2371)=0,ISNUMBER(SEARCH(INDEX(Sheet1!$A$2:$A$2371,MATCH("zzz",Sheet1!$A$2:$A$2371)),$B54))),MAX($A$1:A53)+1,0)</f>
        <v>0</v>
      </c>
      <c r="B54" s="4" t="s">
        <v>126</v>
      </c>
      <c r="C54" t="str">
        <f>IFERROR(VLOOKUP(ROWS($C$2:C54),$A$2:$B$67,2,0),"")</f>
        <v/>
      </c>
      <c r="D54" s="23" t="s">
        <v>35</v>
      </c>
      <c r="BU54" s="4" t="s">
        <v>126</v>
      </c>
      <c r="BV54" s="27" t="s">
        <v>131</v>
      </c>
      <c r="CL54" s="9"/>
    </row>
    <row r="55" spans="1:90" ht="30.75" x14ac:dyDescent="0.4">
      <c r="A55" s="7">
        <f>IF(OR(COUNTA(Sheet1!$A$2:$A$2371)=0,ISNUMBER(SEARCH(INDEX(Sheet1!$A$2:$A$2371,MATCH("zzz",Sheet1!$A$2:$A$2371)),$B55))),MAX($A$1:A54)+1,0)</f>
        <v>0</v>
      </c>
      <c r="B55" s="4" t="s">
        <v>127</v>
      </c>
      <c r="C55" t="str">
        <f>IFERROR(VLOOKUP(ROWS($C$2:C55),$A$2:$B$67,2,0),"")</f>
        <v/>
      </c>
      <c r="D55" s="23" t="s">
        <v>35</v>
      </c>
      <c r="BU55" s="4" t="s">
        <v>127</v>
      </c>
      <c r="BV55" s="27" t="s">
        <v>128</v>
      </c>
      <c r="CL55" s="9"/>
    </row>
    <row r="56" spans="1:90" ht="30.75" x14ac:dyDescent="0.4">
      <c r="A56" s="7">
        <f>IF(OR(COUNTA(Sheet1!$A$2:$A$2371)=0,ISNUMBER(SEARCH(INDEX(Sheet1!$A$2:$A$2371,MATCH("zzz",Sheet1!$A$2:$A$2371)),$B56))),MAX($A$1:A55)+1,0)</f>
        <v>0</v>
      </c>
      <c r="B56" s="4" t="s">
        <v>129</v>
      </c>
      <c r="C56" t="str">
        <f>IFERROR(VLOOKUP(ROWS($C$2:C56),$A$2:$B$67,2,0),"")</f>
        <v/>
      </c>
      <c r="D56" s="24" t="s">
        <v>36</v>
      </c>
      <c r="BU56" s="4" t="s">
        <v>129</v>
      </c>
      <c r="BV56" s="27" t="s">
        <v>130</v>
      </c>
      <c r="CL56" s="9"/>
    </row>
    <row r="57" spans="1:90" ht="30.75" x14ac:dyDescent="0.4">
      <c r="A57" s="7">
        <f>IF(OR(COUNTA(Sheet1!$A$2:$A$2371)=0,ISNUMBER(SEARCH(INDEX(Sheet1!$A$2:$A$2371,MATCH("zzz",Sheet1!$A$2:$A$2371)),$B57))),MAX($A$1:A56)+1,0)</f>
        <v>0</v>
      </c>
      <c r="B57" s="4" t="s">
        <v>133</v>
      </c>
      <c r="C57" t="str">
        <f>IFERROR(VLOOKUP(ROWS($C$2:C57),$A$2:$B$67,2,0),"")</f>
        <v/>
      </c>
      <c r="D57" s="24" t="s">
        <v>36</v>
      </c>
      <c r="BU57" s="4" t="s">
        <v>133</v>
      </c>
      <c r="BV57" s="27" t="s">
        <v>134</v>
      </c>
      <c r="CL57" s="9"/>
    </row>
    <row r="58" spans="1:90" ht="30.75" x14ac:dyDescent="0.4">
      <c r="A58" s="7">
        <f>IF(OR(COUNTA(Sheet1!$A$2:$A$2371)=0,ISNUMBER(SEARCH(INDEX(Sheet1!$A$2:$A$2371,MATCH("zzz",Sheet1!$A$2:$A$2371)),$B58))),MAX($A$1:A57)+1,0)</f>
        <v>0</v>
      </c>
      <c r="B58" s="4" t="s">
        <v>137</v>
      </c>
      <c r="C58" t="str">
        <f>IFERROR(VLOOKUP(ROWS($C$2:C58),$A$2:$B$67,2,0),"")</f>
        <v/>
      </c>
      <c r="D58" s="24" t="s">
        <v>36</v>
      </c>
      <c r="BU58" s="4" t="s">
        <v>137</v>
      </c>
      <c r="BV58" s="27" t="s">
        <v>138</v>
      </c>
      <c r="CL58" s="9"/>
    </row>
    <row r="59" spans="1:90" ht="30.75" x14ac:dyDescent="0.4">
      <c r="A59" s="7">
        <f>IF(OR(COUNTA(Sheet1!$A$2:$A$2371)=0,ISNUMBER(SEARCH(INDEX(Sheet1!$A$2:$A$2371,MATCH("zzz",Sheet1!$A$2:$A$2371)),$B59))),MAX($A$1:A58)+1,0)</f>
        <v>0</v>
      </c>
      <c r="B59" s="4" t="s">
        <v>140</v>
      </c>
      <c r="C59" t="str">
        <f>IFERROR(VLOOKUP(ROWS($C$2:C59),$A$2:$B$67,2,0),"")</f>
        <v/>
      </c>
      <c r="D59" s="23" t="s">
        <v>35</v>
      </c>
      <c r="BU59" s="4" t="s">
        <v>140</v>
      </c>
      <c r="BV59" s="27" t="s">
        <v>141</v>
      </c>
      <c r="CL59" s="9"/>
    </row>
    <row r="60" spans="1:90" ht="30.75" x14ac:dyDescent="0.4">
      <c r="A60" s="7">
        <f>IF(OR(COUNTA(Sheet1!$A$2:$A$2371)=0,ISNUMBER(SEARCH(INDEX(Sheet1!$A$2:$A$2371,MATCH("zzz",Sheet1!$A$2:$A$2371)),$B60))),MAX($A$1:A59)+1,0)</f>
        <v>0</v>
      </c>
      <c r="B60" s="4" t="s">
        <v>145</v>
      </c>
      <c r="C60" t="str">
        <f>IFERROR(VLOOKUP(ROWS($C$2:C60),$A$2:$B$67,2,0),"")</f>
        <v/>
      </c>
      <c r="D60" s="23" t="s">
        <v>36</v>
      </c>
      <c r="BU60" s="45" t="s">
        <v>142</v>
      </c>
      <c r="BV60" s="19" t="s">
        <v>143</v>
      </c>
      <c r="CL60" s="9"/>
    </row>
    <row r="61" spans="1:90" ht="30.75" x14ac:dyDescent="0.4">
      <c r="A61" s="7">
        <f>IF(OR(COUNTA(Sheet1!$A$2:$A$2371)=0,ISNUMBER(SEARCH(INDEX(Sheet1!$A$2:$A$2371,MATCH("zzz",Sheet1!$A$2:$A$2371)),$B61))),MAX($A$1:A60)+1,0)</f>
        <v>0</v>
      </c>
      <c r="B61" s="4" t="s">
        <v>142</v>
      </c>
      <c r="C61" t="str">
        <f>IFERROR(VLOOKUP(ROWS($C$2:C61),$A$2:$B$67,2,0),"")</f>
        <v/>
      </c>
      <c r="D61" s="23" t="s">
        <v>36</v>
      </c>
      <c r="BU61" s="4" t="s">
        <v>145</v>
      </c>
      <c r="BV61" s="27" t="s">
        <v>146</v>
      </c>
      <c r="CL61" s="9"/>
    </row>
    <row r="62" spans="1:90" ht="30.75" x14ac:dyDescent="0.4">
      <c r="A62" s="7">
        <f>IF(OR(COUNTA(Sheet1!$A$2:$A$2371)=0,ISNUMBER(SEARCH(INDEX(Sheet1!$A$2:$A$2371,MATCH("zzz",Sheet1!$A$2:$A$2371)),$B62))),MAX($A$1:A61)+1,0)</f>
        <v>0</v>
      </c>
      <c r="B62" s="4" t="s">
        <v>156</v>
      </c>
      <c r="C62" t="str">
        <f>IFERROR(VLOOKUP(ROWS($C$2:C62),$A$2:$B$67,2,0),"")</f>
        <v/>
      </c>
      <c r="D62" s="23" t="s">
        <v>35</v>
      </c>
      <c r="BU62" s="4" t="s">
        <v>156</v>
      </c>
      <c r="BV62" s="27" t="s">
        <v>89</v>
      </c>
      <c r="CL62" s="9"/>
    </row>
    <row r="63" spans="1:90" ht="30.75" x14ac:dyDescent="0.4">
      <c r="A63" s="7">
        <f>IF(OR(COUNTA(Sheet1!$A$2:$A$2371)=0,ISNUMBER(SEARCH(INDEX(Sheet1!$A$2:$A$2371,MATCH("zzz",Sheet1!$A$2:$A$2371)),$B63))),MAX($A$1:A62)+1,0)</f>
        <v>1</v>
      </c>
      <c r="B63" s="4" t="s">
        <v>163</v>
      </c>
      <c r="C63" t="str">
        <f>IFERROR(VLOOKUP(ROWS($C$2:C63),$A$2:$B$67,2,0),"")</f>
        <v/>
      </c>
      <c r="D63" s="23" t="s">
        <v>36</v>
      </c>
      <c r="BU63" s="4" t="s">
        <v>163</v>
      </c>
      <c r="BV63" s="27" t="s">
        <v>164</v>
      </c>
      <c r="CL63" s="9"/>
    </row>
    <row r="64" spans="1:90" ht="30.75" x14ac:dyDescent="0.4">
      <c r="A64" s="7">
        <f>IF(OR(COUNTA(Sheet1!$A$2:$A$2371)=0,ISNUMBER(SEARCH(INDEX(Sheet1!$A$2:$A$2371,MATCH("zzz",Sheet1!$A$2:$A$2371)),$B64))),MAX($A$1:A63)+1,0)</f>
        <v>0</v>
      </c>
      <c r="B64" s="4" t="s">
        <v>167</v>
      </c>
      <c r="C64" t="str">
        <f>IFERROR(VLOOKUP(ROWS($C$2:C64),$A$2:$B$67,2,0),"")</f>
        <v/>
      </c>
      <c r="D64" s="23" t="s">
        <v>36</v>
      </c>
      <c r="BU64" s="4" t="s">
        <v>167</v>
      </c>
      <c r="BV64" s="27" t="s">
        <v>168</v>
      </c>
      <c r="CL64" s="9"/>
    </row>
    <row r="65" spans="1:90" ht="30.75" x14ac:dyDescent="0.4">
      <c r="A65" s="7">
        <f>IF(OR(COUNTA(Sheet1!$A$2:$A$2371)=0,ISNUMBER(SEARCH(INDEX(Sheet1!$A$2:$A$2371,MATCH("zzz",Sheet1!$A$2:$A$2371)),$B65))),MAX($A$1:A64)+1,0)</f>
        <v>0</v>
      </c>
      <c r="B65" s="4" t="s">
        <v>169</v>
      </c>
      <c r="C65" t="str">
        <f>IFERROR(VLOOKUP(ROWS($C$2:C65),$A$2:$B$67,2,0),"")</f>
        <v/>
      </c>
      <c r="D65" s="23" t="s">
        <v>35</v>
      </c>
      <c r="BU65" s="4" t="s">
        <v>169</v>
      </c>
      <c r="BV65" s="27" t="s">
        <v>170</v>
      </c>
      <c r="CL65" s="9"/>
    </row>
    <row r="66" spans="1:90" ht="26.25" x14ac:dyDescent="0.3">
      <c r="A66" s="7">
        <f>IF(OR(COUNTA(Sheet1!$A$2:$A$2371)=0,ISNUMBER(SEARCH(INDEX(Sheet1!$A$2:$A$2371,MATCH("zzz",Sheet1!$A$2:$A$2371)),$B66))),MAX($A$1:A65)+1,0)</f>
        <v>0</v>
      </c>
      <c r="B66" s="4" t="s">
        <v>171</v>
      </c>
      <c r="C66" t="str">
        <f>IFERROR(VLOOKUP(ROWS($C$2:C66),$A$2:$B$67,2,0),"")</f>
        <v/>
      </c>
      <c r="D66" s="23" t="s">
        <v>35</v>
      </c>
      <c r="BU66" s="4" t="s">
        <v>171</v>
      </c>
      <c r="BV66" s="27" t="s">
        <v>173</v>
      </c>
    </row>
    <row r="67" spans="1:90" ht="26.25" x14ac:dyDescent="0.3">
      <c r="A67" s="7">
        <f>IF(OR(COUNTA(Sheet1!$A$2:$A$2371)=0,ISNUMBER(SEARCH(INDEX(Sheet1!$A$2:$A$2371,MATCH("zzz",Sheet1!$A$2:$A$2371)),$B67))),MAX($A$1:A66)+1,0)</f>
        <v>0</v>
      </c>
      <c r="B67" s="4" t="s">
        <v>179</v>
      </c>
      <c r="C67" t="str">
        <f>IFERROR(VLOOKUP(ROWS($C$2:C67),$A$2:$B$67,2,0),"")</f>
        <v/>
      </c>
      <c r="D67" s="23" t="s">
        <v>36</v>
      </c>
      <c r="BU67" s="4" t="s">
        <v>179</v>
      </c>
      <c r="BV67" s="27" t="s">
        <v>180</v>
      </c>
    </row>
  </sheetData>
  <autoFilter ref="BU1:BV1"/>
  <conditionalFormatting sqref="E43:E44">
    <cfRule type="cellIs" dxfId="56" priority="1" operator="equal">
      <formula>"Taher Travel-Crew"</formula>
    </cfRule>
  </conditionalFormatting>
  <conditionalFormatting sqref="J3:K3">
    <cfRule type="cellIs" dxfId="55" priority="2" stopIfTrue="1" operator="equal">
      <formula>"Flight Crew"</formula>
    </cfRule>
    <cfRule type="expression" dxfId="54" priority="3">
      <formula>$B3="National Park Fees"</formula>
    </cfRule>
  </conditionalFormatting>
  <conditionalFormatting sqref="Z10">
    <cfRule type="expression" dxfId="53" priority="5">
      <formula>RIGHT(Z10,8)="Fam Trip"</formula>
    </cfRule>
    <cfRule type="cellIs" dxfId="52" priority="6" operator="equal">
      <formula>#N/A</formula>
    </cfRule>
  </conditionalFormatting>
  <conditionalFormatting sqref="BU60:BV60">
    <cfRule type="expression" dxfId="51" priority="7">
      <formula>$H60&lt;&gt;""</formula>
    </cfRule>
  </conditionalFormatting>
  <dataValidations count="2">
    <dataValidation type="list" allowBlank="1" showInputMessage="1" sqref="E43:E44">
      <formula1>Validation_List</formula1>
    </dataValidation>
    <dataValidation type="list" allowBlank="1" showInputMessage="1" showErrorMessage="1" sqref="J3:K3">
      <formula1>OFFSET(INDEX($H$2:$BT$10,,MATCH($A3,$H$1:$BT$1,0)),,,COUNTA(INDEX($H$2:$BT$10,,MATCH($A3,$H$1:$BT$1,0)),1))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46"/>
  <sheetViews>
    <sheetView tabSelected="1" topLeftCell="A3" workbookViewId="0">
      <selection activeCell="A12" sqref="A12"/>
    </sheetView>
  </sheetViews>
  <sheetFormatPr defaultColWidth="8.75" defaultRowHeight="27.95" customHeight="1" x14ac:dyDescent="0.3"/>
  <cols>
    <col min="1" max="1" width="4.4140625" style="23" customWidth="1"/>
    <col min="2" max="2" width="24.83203125" style="23" customWidth="1"/>
    <col min="3" max="3" width="33.6640625" style="29" customWidth="1"/>
    <col min="4" max="4" width="10.5" style="23" customWidth="1"/>
    <col min="5" max="5" width="8.9140625" style="23" customWidth="1"/>
    <col min="6" max="6" width="10.25" style="40" customWidth="1"/>
    <col min="7" max="7" width="10.4140625" style="40" customWidth="1"/>
    <col min="8" max="8" width="10.4140625" style="41" customWidth="1"/>
    <col min="9" max="9" width="27.08203125" style="23" customWidth="1"/>
    <col min="10" max="11" width="4" style="71" customWidth="1"/>
    <col min="12" max="13" width="8.75" style="23"/>
    <col min="14" max="14" width="10.4140625" style="23" bestFit="1" customWidth="1"/>
    <col min="15" max="16384" width="8.75" style="23"/>
  </cols>
  <sheetData>
    <row r="1" spans="1:11" ht="51.75" hidden="1" customHeight="1" thickBot="1" x14ac:dyDescent="0.35">
      <c r="A1" s="75">
        <v>2021</v>
      </c>
      <c r="B1" s="75"/>
      <c r="C1" s="75"/>
      <c r="D1" s="75"/>
      <c r="E1" s="75"/>
      <c r="F1" s="75"/>
      <c r="G1" s="75"/>
    </row>
    <row r="2" spans="1:11" ht="27.95" customHeight="1" thickBot="1" x14ac:dyDescent="0.35">
      <c r="A2" s="11" t="s">
        <v>39</v>
      </c>
      <c r="B2" s="11" t="s">
        <v>0</v>
      </c>
      <c r="C2" s="26" t="s">
        <v>40</v>
      </c>
      <c r="D2" s="12" t="s">
        <v>28</v>
      </c>
      <c r="E2" s="12" t="s">
        <v>27</v>
      </c>
      <c r="F2" s="35" t="s">
        <v>25</v>
      </c>
      <c r="G2" s="36" t="s">
        <v>26</v>
      </c>
      <c r="I2" s="59"/>
      <c r="J2" s="72">
        <v>2</v>
      </c>
      <c r="K2" s="72">
        <v>11</v>
      </c>
    </row>
    <row r="3" spans="1:11" ht="27.95" customHeight="1" x14ac:dyDescent="0.3">
      <c r="A3" s="37">
        <v>312</v>
      </c>
      <c r="B3" s="39" t="str">
        <f t="shared" ref="B3:B46" ca="1" si="0">IFERROR(INDIRECT("Sheet1!A"&amp;IF(K$2-J$2&gt;ROW()-4,J$2+(ROW()-3),0)),"")</f>
        <v>Taher Travel Company</v>
      </c>
      <c r="C3" s="42" t="str">
        <f ca="1">IFERROR(VLOOKUP($B3,Setting!$BU$2:$BV$375,2,0),"")</f>
        <v>شركة طاهر للسياحة</v>
      </c>
      <c r="D3" s="19">
        <f ca="1">IFERROR(INDIRECT("Sheet1!F"&amp;IF(K$2-J$2&gt;ROW()-4,J$2+(ROW()-3),0)),"")</f>
        <v>500354.06</v>
      </c>
      <c r="E3" s="19">
        <f ca="1">IFERROR(INDIRECT("Sheet1!G"&amp;IF(K$2-J$2&gt;ROW()-4,J$2+(ROW()-3),0)),"")</f>
        <v>0</v>
      </c>
      <c r="F3" s="38">
        <f ca="1">IFERROR(INDIRECT("Sheet1!C"&amp;IF(K$2-J$2&gt;ROW()-4,J$2+(ROW()-3),0)),"")</f>
        <v>45658</v>
      </c>
      <c r="G3" s="38">
        <f ca="1">IFERROR(INDIRECT("Sheet1!D"&amp;IF(K$2-J$2&gt;ROW()-4,J$2+(ROW()-3),0)),"")</f>
        <v>45672</v>
      </c>
      <c r="I3" s="59"/>
    </row>
    <row r="4" spans="1:11" ht="27.95" customHeight="1" x14ac:dyDescent="0.3">
      <c r="A4" s="37">
        <v>313</v>
      </c>
      <c r="B4" s="39" t="str">
        <f t="shared" ca="1" si="0"/>
        <v>Taher Travel Company</v>
      </c>
      <c r="C4" s="42" t="str">
        <f ca="1">IFERROR(VLOOKUP($B4,Setting!$BU$2:$BV$375,2,0),"")</f>
        <v>شركة طاهر للسياحة</v>
      </c>
      <c r="D4" s="19">
        <f t="shared" ref="D4:D46" ca="1" si="1">IFERROR(INDIRECT("Sheet1!F"&amp;IF(K$2-J$2&gt;ROW()-4,J$2+(ROW()-3),0)),"")</f>
        <v>328237.63</v>
      </c>
      <c r="E4" s="19">
        <f t="shared" ref="E4:E46" ca="1" si="2">IFERROR(INDIRECT("Sheet1!G"&amp;IF(K$2-J$2&gt;ROW()-4,J$2+(ROW()-3),0)),"")</f>
        <v>0</v>
      </c>
      <c r="F4" s="38">
        <f t="shared" ref="F4:F46" ca="1" si="3">IFERROR(INDIRECT("Sheet1!C"&amp;IF(K$2-J$2&gt;ROW()-4,J$2+(ROW()-3),0)),"")</f>
        <v>45658</v>
      </c>
      <c r="G4" s="38">
        <f t="shared" ref="G4:G46" ca="1" si="4">IFERROR(INDIRECT("Sheet1!D"&amp;IF(K$2-J$2&gt;ROW()-4,J$2+(ROW()-3),0)),"")</f>
        <v>45672</v>
      </c>
      <c r="I4" s="59"/>
    </row>
    <row r="5" spans="1:11" ht="27.95" customHeight="1" x14ac:dyDescent="0.3">
      <c r="A5" s="37">
        <v>314</v>
      </c>
      <c r="B5" s="39" t="str">
        <f t="shared" ca="1" si="0"/>
        <v>Global Egypt Service</v>
      </c>
      <c r="C5" s="42" t="str">
        <f ca="1">IFERROR(VLOOKUP($B5,Setting!$BU$2:$BV$375,2,0),"")</f>
        <v>شركة جلوبال ايجيبت سيرفيس</v>
      </c>
      <c r="D5" s="19">
        <f t="shared" ca="1" si="1"/>
        <v>0</v>
      </c>
      <c r="E5" s="19">
        <f t="shared" ca="1" si="2"/>
        <v>668.92</v>
      </c>
      <c r="F5" s="38">
        <f t="shared" ca="1" si="3"/>
        <v>45658</v>
      </c>
      <c r="G5" s="38">
        <f t="shared" ca="1" si="4"/>
        <v>45672</v>
      </c>
      <c r="I5" s="59"/>
    </row>
    <row r="6" spans="1:11" ht="27.95" customHeight="1" x14ac:dyDescent="0.3">
      <c r="A6" s="37">
        <v>315</v>
      </c>
      <c r="B6" s="39" t="str">
        <f t="shared" ca="1" si="0"/>
        <v>Happy Dolphin Aqua Center</v>
      </c>
      <c r="C6" s="42" t="str">
        <f ca="1">IFERROR(VLOOKUP($B6,Setting!$BU$2:$BV$375,2,0),"")</f>
        <v>امجد سوريال زارع سوريال</v>
      </c>
      <c r="D6" s="19">
        <f t="shared" ca="1" si="1"/>
        <v>46985</v>
      </c>
      <c r="E6" s="19">
        <f t="shared" ca="1" si="2"/>
        <v>0</v>
      </c>
      <c r="F6" s="38">
        <f t="shared" ca="1" si="3"/>
        <v>45658</v>
      </c>
      <c r="G6" s="38">
        <f t="shared" ca="1" si="4"/>
        <v>45672</v>
      </c>
      <c r="I6" s="59"/>
    </row>
    <row r="7" spans="1:11" ht="27.95" customHeight="1" x14ac:dyDescent="0.3">
      <c r="A7" s="37">
        <v>316</v>
      </c>
      <c r="B7" s="39" t="str">
        <f t="shared" ca="1" si="0"/>
        <v>Happy Dolphin Aqua Center</v>
      </c>
      <c r="C7" s="42" t="str">
        <f ca="1">IFERROR(VLOOKUP($B7,Setting!$BU$2:$BV$375,2,0),"")</f>
        <v>امجد سوريال زارع سوريال</v>
      </c>
      <c r="D7" s="19">
        <f t="shared" ca="1" si="1"/>
        <v>0</v>
      </c>
      <c r="E7" s="19">
        <f t="shared" ca="1" si="2"/>
        <v>195</v>
      </c>
      <c r="F7" s="38">
        <f t="shared" ca="1" si="3"/>
        <v>45658</v>
      </c>
      <c r="G7" s="38">
        <f t="shared" ca="1" si="4"/>
        <v>45672</v>
      </c>
      <c r="I7" s="59"/>
    </row>
    <row r="8" spans="1:11" ht="27.95" customHeight="1" x14ac:dyDescent="0.3">
      <c r="A8" s="37">
        <v>317</v>
      </c>
      <c r="B8" s="39" t="str">
        <f t="shared" ca="1" si="0"/>
        <v>Sindbad Touristic</v>
      </c>
      <c r="C8" s="42" t="str">
        <f ca="1">IFERROR(VLOOKUP($B8,Setting!$BU$2:$BV$375,2,0),"")</f>
        <v>شركة سندباد السياحية</v>
      </c>
      <c r="D8" s="19">
        <f t="shared" ca="1" si="1"/>
        <v>0</v>
      </c>
      <c r="E8" s="19">
        <f t="shared" ca="1" si="2"/>
        <v>623.5</v>
      </c>
      <c r="F8" s="38">
        <f t="shared" ca="1" si="3"/>
        <v>45658</v>
      </c>
      <c r="G8" s="38">
        <f t="shared" ca="1" si="4"/>
        <v>45672</v>
      </c>
      <c r="I8" s="59"/>
    </row>
    <row r="9" spans="1:11" ht="27.95" customHeight="1" x14ac:dyDescent="0.3">
      <c r="A9" s="37">
        <v>318</v>
      </c>
      <c r="B9" s="39" t="str">
        <f t="shared" ca="1" si="0"/>
        <v>Red Sea Life</v>
      </c>
      <c r="C9" s="42" t="str">
        <f ca="1">IFERROR(VLOOKUP($B9,Setting!$BU$2:$BV$375,2,0),"")</f>
        <v>ريد سى لايف لمراكز الغوص</v>
      </c>
      <c r="D9" s="19">
        <f t="shared" ca="1" si="1"/>
        <v>7550</v>
      </c>
      <c r="E9" s="19">
        <f t="shared" ca="1" si="2"/>
        <v>0</v>
      </c>
      <c r="F9" s="38">
        <f t="shared" ca="1" si="3"/>
        <v>45658</v>
      </c>
      <c r="G9" s="38">
        <f t="shared" ca="1" si="4"/>
        <v>45672</v>
      </c>
      <c r="I9" s="59"/>
    </row>
    <row r="10" spans="1:11" ht="27.95" customHeight="1" x14ac:dyDescent="0.3">
      <c r="A10" s="37">
        <v>319</v>
      </c>
      <c r="B10" s="39" t="str">
        <f t="shared" ca="1" si="0"/>
        <v>Red Sea Life</v>
      </c>
      <c r="C10" s="42" t="str">
        <f ca="1">IFERROR(VLOOKUP($B10,Setting!$BU$2:$BV$375,2,0),"")</f>
        <v>ريد سى لايف لمراكز الغوص</v>
      </c>
      <c r="D10" s="19">
        <f t="shared" ca="1" si="1"/>
        <v>0</v>
      </c>
      <c r="E10" s="19">
        <f t="shared" ca="1" si="2"/>
        <v>60</v>
      </c>
      <c r="F10" s="38">
        <f t="shared" ca="1" si="3"/>
        <v>45658</v>
      </c>
      <c r="G10" s="38">
        <f t="shared" ca="1" si="4"/>
        <v>45672</v>
      </c>
      <c r="I10" s="59"/>
    </row>
    <row r="11" spans="1:11" ht="27.95" customHeight="1" x14ac:dyDescent="0.3">
      <c r="A11" s="37">
        <v>320</v>
      </c>
      <c r="B11" s="39" t="str">
        <f t="shared" ca="1" si="0"/>
        <v>Sovana</v>
      </c>
      <c r="C11" s="42" t="str">
        <f ca="1">IFERROR(VLOOKUP($B11,Setting!$BU$2:$BV$375,2,0),"")</f>
        <v>سوفانا للإستثمار العقارى والتنمية السياحية</v>
      </c>
      <c r="D11" s="19">
        <f t="shared" ca="1" si="1"/>
        <v>0</v>
      </c>
      <c r="E11" s="19">
        <f t="shared" ca="1" si="2"/>
        <v>645</v>
      </c>
      <c r="F11" s="38">
        <f t="shared" ca="1" si="3"/>
        <v>45658</v>
      </c>
      <c r="G11" s="38">
        <f t="shared" ca="1" si="4"/>
        <v>45672</v>
      </c>
      <c r="I11" s="59"/>
    </row>
    <row r="12" spans="1:11" ht="27.95" customHeight="1" x14ac:dyDescent="0.3">
      <c r="A12" s="37">
        <v>321</v>
      </c>
      <c r="B12" s="39" t="str">
        <f t="shared" ca="1" si="0"/>
        <v>Sovana</v>
      </c>
      <c r="C12" s="42" t="str">
        <f ca="1">IFERROR(VLOOKUP($B12,Setting!$BU$2:$BV$375,2,0),"")</f>
        <v>سوفانا للإستثمار العقارى والتنمية السياحية</v>
      </c>
      <c r="D12" s="19">
        <f t="shared" ca="1" si="1"/>
        <v>0</v>
      </c>
      <c r="E12" s="19">
        <f t="shared" ca="1" si="2"/>
        <v>67.5</v>
      </c>
      <c r="F12" s="38">
        <f t="shared" ca="1" si="3"/>
        <v>45658</v>
      </c>
      <c r="G12" s="38">
        <f t="shared" ca="1" si="4"/>
        <v>45672</v>
      </c>
    </row>
    <row r="13" spans="1:11" ht="27.95" customHeight="1" x14ac:dyDescent="0.3">
      <c r="A13" s="37">
        <v>322</v>
      </c>
      <c r="B13" s="39" t="str">
        <f t="shared" ca="1" si="0"/>
        <v/>
      </c>
      <c r="C13" s="42" t="str">
        <f ca="1">IFERROR(VLOOKUP($B13,Setting!$BU$2:$BV$375,2,0),"")</f>
        <v/>
      </c>
      <c r="D13" s="19" t="str">
        <f t="shared" ca="1" si="1"/>
        <v/>
      </c>
      <c r="E13" s="19" t="str">
        <f t="shared" ca="1" si="2"/>
        <v/>
      </c>
      <c r="F13" s="38" t="str">
        <f t="shared" ca="1" si="3"/>
        <v/>
      </c>
      <c r="G13" s="38" t="str">
        <f t="shared" ca="1" si="4"/>
        <v/>
      </c>
    </row>
    <row r="14" spans="1:11" ht="27.95" customHeight="1" x14ac:dyDescent="0.3">
      <c r="A14" s="37">
        <v>323</v>
      </c>
      <c r="B14" s="39" t="str">
        <f t="shared" ca="1" si="0"/>
        <v/>
      </c>
      <c r="C14" s="42" t="str">
        <f ca="1">IFERROR(VLOOKUP($B14,Setting!$BU$2:$BV$375,2,0),"")</f>
        <v/>
      </c>
      <c r="D14" s="19" t="str">
        <f t="shared" ca="1" si="1"/>
        <v/>
      </c>
      <c r="E14" s="19" t="str">
        <f t="shared" ca="1" si="2"/>
        <v/>
      </c>
      <c r="F14" s="38" t="str">
        <f t="shared" ca="1" si="3"/>
        <v/>
      </c>
      <c r="G14" s="38" t="str">
        <f t="shared" ca="1" si="4"/>
        <v/>
      </c>
    </row>
    <row r="15" spans="1:11" ht="27.95" customHeight="1" x14ac:dyDescent="0.3">
      <c r="A15" s="37">
        <v>324</v>
      </c>
      <c r="B15" s="39" t="str">
        <f t="shared" ca="1" si="0"/>
        <v/>
      </c>
      <c r="C15" s="42" t="str">
        <f ca="1">IFERROR(VLOOKUP($B15,Setting!$BU$2:$BV$375,2,0),"")</f>
        <v/>
      </c>
      <c r="D15" s="19" t="str">
        <f t="shared" ca="1" si="1"/>
        <v/>
      </c>
      <c r="E15" s="19" t="str">
        <f t="shared" ca="1" si="2"/>
        <v/>
      </c>
      <c r="F15" s="38" t="str">
        <f t="shared" ca="1" si="3"/>
        <v/>
      </c>
      <c r="G15" s="38" t="str">
        <f t="shared" ca="1" si="4"/>
        <v/>
      </c>
    </row>
    <row r="16" spans="1:11" ht="27.95" customHeight="1" x14ac:dyDescent="0.3">
      <c r="A16" s="37">
        <v>325</v>
      </c>
      <c r="B16" s="39" t="str">
        <f t="shared" ca="1" si="0"/>
        <v/>
      </c>
      <c r="C16" s="42" t="str">
        <f ca="1">IFERROR(VLOOKUP($B16,Setting!$BU$2:$BV$375,2,0),"")</f>
        <v/>
      </c>
      <c r="D16" s="19" t="str">
        <f t="shared" ca="1" si="1"/>
        <v/>
      </c>
      <c r="E16" s="19" t="str">
        <f t="shared" ca="1" si="2"/>
        <v/>
      </c>
      <c r="F16" s="38" t="str">
        <f t="shared" ca="1" si="3"/>
        <v/>
      </c>
      <c r="G16" s="38" t="str">
        <f t="shared" ca="1" si="4"/>
        <v/>
      </c>
    </row>
    <row r="17" spans="1:7" ht="27.95" customHeight="1" x14ac:dyDescent="0.3">
      <c r="A17" s="37">
        <v>326</v>
      </c>
      <c r="B17" s="39" t="str">
        <f t="shared" ca="1" si="0"/>
        <v/>
      </c>
      <c r="C17" s="42" t="str">
        <f ca="1">IFERROR(VLOOKUP($B17,Setting!$BU$2:$BV$375,2,0),"")</f>
        <v/>
      </c>
      <c r="D17" s="19" t="str">
        <f t="shared" ca="1" si="1"/>
        <v/>
      </c>
      <c r="E17" s="19" t="str">
        <f t="shared" ca="1" si="2"/>
        <v/>
      </c>
      <c r="F17" s="38" t="str">
        <f t="shared" ca="1" si="3"/>
        <v/>
      </c>
      <c r="G17" s="38" t="str">
        <f t="shared" ca="1" si="4"/>
        <v/>
      </c>
    </row>
    <row r="18" spans="1:7" ht="27.95" customHeight="1" x14ac:dyDescent="0.3">
      <c r="A18" s="37">
        <v>327</v>
      </c>
      <c r="B18" s="39" t="str">
        <f t="shared" ca="1" si="0"/>
        <v/>
      </c>
      <c r="C18" s="42" t="str">
        <f ca="1">IFERROR(VLOOKUP($B18,Setting!$BU$2:$BV$375,2,0),"")</f>
        <v/>
      </c>
      <c r="D18" s="19" t="str">
        <f t="shared" ca="1" si="1"/>
        <v/>
      </c>
      <c r="E18" s="19" t="str">
        <f t="shared" ca="1" si="2"/>
        <v/>
      </c>
      <c r="F18" s="38" t="str">
        <f t="shared" ca="1" si="3"/>
        <v/>
      </c>
      <c r="G18" s="38" t="str">
        <f t="shared" ca="1" si="4"/>
        <v/>
      </c>
    </row>
    <row r="19" spans="1:7" ht="27.95" customHeight="1" thickBot="1" x14ac:dyDescent="0.35">
      <c r="A19" s="64">
        <v>328</v>
      </c>
      <c r="B19" s="39" t="str">
        <f t="shared" ca="1" si="0"/>
        <v/>
      </c>
      <c r="C19" s="65" t="str">
        <f ca="1">IFERROR(VLOOKUP($B19,Setting!$BU$2:$BV$375,2,0),"")</f>
        <v/>
      </c>
      <c r="D19" s="19" t="str">
        <f t="shared" ca="1" si="1"/>
        <v/>
      </c>
      <c r="E19" s="19" t="str">
        <f t="shared" ca="1" si="2"/>
        <v/>
      </c>
      <c r="F19" s="38" t="str">
        <f t="shared" ca="1" si="3"/>
        <v/>
      </c>
      <c r="G19" s="38" t="str">
        <f t="shared" ca="1" si="4"/>
        <v/>
      </c>
    </row>
    <row r="20" spans="1:7" ht="27.95" customHeight="1" thickTop="1" x14ac:dyDescent="0.3">
      <c r="A20" s="37">
        <v>329</v>
      </c>
      <c r="B20" s="39" t="str">
        <f t="shared" ca="1" si="0"/>
        <v/>
      </c>
      <c r="C20" s="42" t="str">
        <f ca="1">IFERROR(VLOOKUP($B20,Setting!$BU$2:$BV$375,2,0),"")</f>
        <v/>
      </c>
      <c r="D20" s="19" t="str">
        <f t="shared" ca="1" si="1"/>
        <v/>
      </c>
      <c r="E20" s="19" t="str">
        <f t="shared" ca="1" si="2"/>
        <v/>
      </c>
      <c r="F20" s="38" t="str">
        <f t="shared" ca="1" si="3"/>
        <v/>
      </c>
      <c r="G20" s="38" t="str">
        <f t="shared" ca="1" si="4"/>
        <v/>
      </c>
    </row>
    <row r="21" spans="1:7" ht="27.95" customHeight="1" x14ac:dyDescent="0.3">
      <c r="A21" s="37">
        <v>330</v>
      </c>
      <c r="B21" s="39" t="str">
        <f t="shared" ca="1" si="0"/>
        <v/>
      </c>
      <c r="C21" s="42" t="str">
        <f ca="1">IFERROR(VLOOKUP($B21,Setting!$BU$2:$BV$375,2,0),"")</f>
        <v/>
      </c>
      <c r="D21" s="19" t="str">
        <f t="shared" ca="1" si="1"/>
        <v/>
      </c>
      <c r="E21" s="19" t="str">
        <f t="shared" ca="1" si="2"/>
        <v/>
      </c>
      <c r="F21" s="38" t="str">
        <f t="shared" ca="1" si="3"/>
        <v/>
      </c>
      <c r="G21" s="38" t="str">
        <f t="shared" ca="1" si="4"/>
        <v/>
      </c>
    </row>
    <row r="22" spans="1:7" ht="27.95" customHeight="1" x14ac:dyDescent="0.3">
      <c r="A22" s="37">
        <v>331</v>
      </c>
      <c r="B22" s="39" t="str">
        <f t="shared" ca="1" si="0"/>
        <v/>
      </c>
      <c r="C22" s="42" t="str">
        <f ca="1">IFERROR(VLOOKUP($B22,Setting!$BU$2:$BV$375,2,0),"")</f>
        <v/>
      </c>
      <c r="D22" s="19" t="str">
        <f t="shared" ca="1" si="1"/>
        <v/>
      </c>
      <c r="E22" s="19" t="str">
        <f t="shared" ca="1" si="2"/>
        <v/>
      </c>
      <c r="F22" s="38" t="str">
        <f t="shared" ca="1" si="3"/>
        <v/>
      </c>
      <c r="G22" s="38" t="str">
        <f t="shared" ca="1" si="4"/>
        <v/>
      </c>
    </row>
    <row r="23" spans="1:7" ht="27.95" customHeight="1" x14ac:dyDescent="0.3">
      <c r="A23" s="37">
        <v>332</v>
      </c>
      <c r="B23" s="39" t="str">
        <f t="shared" ca="1" si="0"/>
        <v/>
      </c>
      <c r="C23" s="42" t="str">
        <f ca="1">IFERROR(VLOOKUP($B23,Setting!$BU$2:$BV$375,2,0),"")</f>
        <v/>
      </c>
      <c r="D23" s="19" t="str">
        <f t="shared" ca="1" si="1"/>
        <v/>
      </c>
      <c r="E23" s="19" t="str">
        <f t="shared" ca="1" si="2"/>
        <v/>
      </c>
      <c r="F23" s="38" t="str">
        <f t="shared" ca="1" si="3"/>
        <v/>
      </c>
      <c r="G23" s="38" t="str">
        <f t="shared" ca="1" si="4"/>
        <v/>
      </c>
    </row>
    <row r="24" spans="1:7" ht="27.95" customHeight="1" x14ac:dyDescent="0.3">
      <c r="A24" s="37">
        <v>333</v>
      </c>
      <c r="B24" s="39" t="str">
        <f t="shared" ca="1" si="0"/>
        <v/>
      </c>
      <c r="C24" s="42" t="str">
        <f ca="1">IFERROR(VLOOKUP($B24,Setting!$BU$2:$BV$375,2,0),"")</f>
        <v/>
      </c>
      <c r="D24" s="19" t="str">
        <f t="shared" ca="1" si="1"/>
        <v/>
      </c>
      <c r="E24" s="19" t="str">
        <f t="shared" ca="1" si="2"/>
        <v/>
      </c>
      <c r="F24" s="38" t="str">
        <f t="shared" ca="1" si="3"/>
        <v/>
      </c>
      <c r="G24" s="38" t="str">
        <f t="shared" ca="1" si="4"/>
        <v/>
      </c>
    </row>
    <row r="25" spans="1:7" ht="27.95" customHeight="1" x14ac:dyDescent="0.3">
      <c r="A25" s="37">
        <v>334</v>
      </c>
      <c r="B25" s="39" t="str">
        <f t="shared" ca="1" si="0"/>
        <v/>
      </c>
      <c r="C25" s="42" t="str">
        <f ca="1">IFERROR(VLOOKUP($B25,Setting!$BU$2:$BV$375,2,0),"")</f>
        <v/>
      </c>
      <c r="D25" s="19" t="str">
        <f t="shared" ca="1" si="1"/>
        <v/>
      </c>
      <c r="E25" s="19" t="str">
        <f t="shared" ca="1" si="2"/>
        <v/>
      </c>
      <c r="F25" s="38" t="str">
        <f t="shared" ca="1" si="3"/>
        <v/>
      </c>
      <c r="G25" s="38" t="str">
        <f t="shared" ca="1" si="4"/>
        <v/>
      </c>
    </row>
    <row r="26" spans="1:7" ht="27.95" customHeight="1" x14ac:dyDescent="0.3">
      <c r="A26" s="37">
        <v>335</v>
      </c>
      <c r="B26" s="39" t="str">
        <f t="shared" ca="1" si="0"/>
        <v/>
      </c>
      <c r="C26" s="42" t="str">
        <f ca="1">IFERROR(VLOOKUP($B26,Setting!$BU$2:$BV$375,2,0),"")</f>
        <v/>
      </c>
      <c r="D26" s="19" t="str">
        <f t="shared" ca="1" si="1"/>
        <v/>
      </c>
      <c r="E26" s="19" t="str">
        <f t="shared" ca="1" si="2"/>
        <v/>
      </c>
      <c r="F26" s="38" t="str">
        <f t="shared" ca="1" si="3"/>
        <v/>
      </c>
      <c r="G26" s="38" t="str">
        <f t="shared" ca="1" si="4"/>
        <v/>
      </c>
    </row>
    <row r="27" spans="1:7" ht="27.95" customHeight="1" x14ac:dyDescent="0.3">
      <c r="A27" s="37">
        <v>336</v>
      </c>
      <c r="B27" s="39" t="str">
        <f t="shared" ca="1" si="0"/>
        <v/>
      </c>
      <c r="C27" s="42" t="str">
        <f ca="1">IFERROR(VLOOKUP($B27,Setting!$BU$2:$BV$375,2,0),"")</f>
        <v/>
      </c>
      <c r="D27" s="19" t="str">
        <f t="shared" ca="1" si="1"/>
        <v/>
      </c>
      <c r="E27" s="19" t="str">
        <f t="shared" ca="1" si="2"/>
        <v/>
      </c>
      <c r="F27" s="38" t="str">
        <f t="shared" ca="1" si="3"/>
        <v/>
      </c>
      <c r="G27" s="38" t="str">
        <f t="shared" ca="1" si="4"/>
        <v/>
      </c>
    </row>
    <row r="28" spans="1:7" ht="27.95" customHeight="1" x14ac:dyDescent="0.3">
      <c r="A28" s="37">
        <v>337</v>
      </c>
      <c r="B28" s="39" t="str">
        <f t="shared" ca="1" si="0"/>
        <v/>
      </c>
      <c r="C28" s="42" t="str">
        <f ca="1">IFERROR(VLOOKUP($B28,Setting!$BU$2:$BV$375,2,0),"")</f>
        <v/>
      </c>
      <c r="D28" s="19" t="str">
        <f t="shared" ca="1" si="1"/>
        <v/>
      </c>
      <c r="E28" s="19" t="str">
        <f t="shared" ca="1" si="2"/>
        <v/>
      </c>
      <c r="F28" s="38" t="str">
        <f t="shared" ca="1" si="3"/>
        <v/>
      </c>
      <c r="G28" s="38" t="str">
        <f t="shared" ca="1" si="4"/>
        <v/>
      </c>
    </row>
    <row r="29" spans="1:7" ht="27.95" customHeight="1" x14ac:dyDescent="0.3">
      <c r="A29" s="37">
        <v>338</v>
      </c>
      <c r="B29" s="39" t="str">
        <f t="shared" ca="1" si="0"/>
        <v/>
      </c>
      <c r="C29" s="42" t="str">
        <f ca="1">IFERROR(VLOOKUP($B29,Setting!$BU$2:$BV$375,2,0),"")</f>
        <v/>
      </c>
      <c r="D29" s="19" t="str">
        <f t="shared" ca="1" si="1"/>
        <v/>
      </c>
      <c r="E29" s="19" t="str">
        <f t="shared" ca="1" si="2"/>
        <v/>
      </c>
      <c r="F29" s="38" t="str">
        <f t="shared" ca="1" si="3"/>
        <v/>
      </c>
      <c r="G29" s="38" t="str">
        <f t="shared" ca="1" si="4"/>
        <v/>
      </c>
    </row>
    <row r="30" spans="1:7" ht="27.95" customHeight="1" x14ac:dyDescent="0.3">
      <c r="A30" s="37">
        <v>339</v>
      </c>
      <c r="B30" s="39" t="str">
        <f t="shared" ca="1" si="0"/>
        <v/>
      </c>
      <c r="C30" s="42" t="str">
        <f ca="1">IFERROR(VLOOKUP($B30,Setting!$BU$2:$BV$375,2,0),"")</f>
        <v/>
      </c>
      <c r="D30" s="19" t="str">
        <f t="shared" ca="1" si="1"/>
        <v/>
      </c>
      <c r="E30" s="19" t="str">
        <f t="shared" ca="1" si="2"/>
        <v/>
      </c>
      <c r="F30" s="38" t="str">
        <f t="shared" ca="1" si="3"/>
        <v/>
      </c>
      <c r="G30" s="38" t="str">
        <f t="shared" ca="1" si="4"/>
        <v/>
      </c>
    </row>
    <row r="31" spans="1:7" ht="27.95" customHeight="1" x14ac:dyDescent="0.3">
      <c r="A31" s="37">
        <v>340</v>
      </c>
      <c r="B31" s="39" t="str">
        <f t="shared" ca="1" si="0"/>
        <v/>
      </c>
      <c r="C31" s="42" t="str">
        <f ca="1">IFERROR(VLOOKUP($B31,Setting!$BU$2:$BV$375,2,0),"")</f>
        <v/>
      </c>
      <c r="D31" s="19" t="str">
        <f t="shared" ca="1" si="1"/>
        <v/>
      </c>
      <c r="E31" s="19" t="str">
        <f t="shared" ca="1" si="2"/>
        <v/>
      </c>
      <c r="F31" s="38" t="str">
        <f t="shared" ca="1" si="3"/>
        <v/>
      </c>
      <c r="G31" s="38" t="str">
        <f t="shared" ca="1" si="4"/>
        <v/>
      </c>
    </row>
    <row r="32" spans="1:7" ht="27.95" customHeight="1" x14ac:dyDescent="0.3">
      <c r="A32" s="37">
        <v>341</v>
      </c>
      <c r="B32" s="39" t="str">
        <f t="shared" ca="1" si="0"/>
        <v/>
      </c>
      <c r="C32" s="42" t="str">
        <f ca="1">IFERROR(VLOOKUP($B32,Setting!$BU$2:$BV$375,2,0),"")</f>
        <v/>
      </c>
      <c r="D32" s="19" t="str">
        <f t="shared" ca="1" si="1"/>
        <v/>
      </c>
      <c r="E32" s="19" t="str">
        <f t="shared" ca="1" si="2"/>
        <v/>
      </c>
      <c r="F32" s="38" t="str">
        <f t="shared" ca="1" si="3"/>
        <v/>
      </c>
      <c r="G32" s="38" t="str">
        <f t="shared" ca="1" si="4"/>
        <v/>
      </c>
    </row>
    <row r="33" spans="1:7" ht="27.95" customHeight="1" x14ac:dyDescent="0.3">
      <c r="A33" s="37">
        <v>342</v>
      </c>
      <c r="B33" s="39" t="str">
        <f t="shared" ca="1" si="0"/>
        <v/>
      </c>
      <c r="C33" s="42" t="str">
        <f ca="1">IFERROR(VLOOKUP($B33,Setting!$BU$2:$BV$375,2,0),"")</f>
        <v/>
      </c>
      <c r="D33" s="19" t="str">
        <f t="shared" ca="1" si="1"/>
        <v/>
      </c>
      <c r="E33" s="19" t="str">
        <f t="shared" ca="1" si="2"/>
        <v/>
      </c>
      <c r="F33" s="38" t="str">
        <f t="shared" ca="1" si="3"/>
        <v/>
      </c>
      <c r="G33" s="38" t="str">
        <f t="shared" ca="1" si="4"/>
        <v/>
      </c>
    </row>
    <row r="34" spans="1:7" ht="27.95" customHeight="1" x14ac:dyDescent="0.3">
      <c r="A34" s="37">
        <v>343</v>
      </c>
      <c r="B34" s="39" t="str">
        <f t="shared" ca="1" si="0"/>
        <v/>
      </c>
      <c r="C34" s="42" t="str">
        <f ca="1">IFERROR(VLOOKUP($B34,Setting!$BU$2:$BV$375,2,0),"")</f>
        <v/>
      </c>
      <c r="D34" s="19" t="str">
        <f t="shared" ca="1" si="1"/>
        <v/>
      </c>
      <c r="E34" s="19" t="str">
        <f t="shared" ca="1" si="2"/>
        <v/>
      </c>
      <c r="F34" s="38" t="str">
        <f t="shared" ca="1" si="3"/>
        <v/>
      </c>
      <c r="G34" s="38" t="str">
        <f t="shared" ca="1" si="4"/>
        <v/>
      </c>
    </row>
    <row r="35" spans="1:7" ht="27.95" customHeight="1" x14ac:dyDescent="0.3">
      <c r="A35" s="37">
        <v>344</v>
      </c>
      <c r="B35" s="39" t="str">
        <f t="shared" ca="1" si="0"/>
        <v/>
      </c>
      <c r="C35" s="42" t="str">
        <f ca="1">IFERROR(VLOOKUP($B35,Setting!$BU$2:$BV$375,2,0),"")</f>
        <v/>
      </c>
      <c r="D35" s="19" t="str">
        <f t="shared" ca="1" si="1"/>
        <v/>
      </c>
      <c r="E35" s="19" t="str">
        <f t="shared" ca="1" si="2"/>
        <v/>
      </c>
      <c r="F35" s="38" t="str">
        <f t="shared" ca="1" si="3"/>
        <v/>
      </c>
      <c r="G35" s="38" t="str">
        <f t="shared" ca="1" si="4"/>
        <v/>
      </c>
    </row>
    <row r="36" spans="1:7" ht="27.95" customHeight="1" x14ac:dyDescent="0.3">
      <c r="A36" s="37">
        <v>345</v>
      </c>
      <c r="B36" s="39" t="str">
        <f t="shared" ca="1" si="0"/>
        <v/>
      </c>
      <c r="C36" s="42" t="str">
        <f ca="1">IFERROR(VLOOKUP($B36,Setting!$BU$2:$BV$375,2,0),"")</f>
        <v/>
      </c>
      <c r="D36" s="19" t="str">
        <f t="shared" ca="1" si="1"/>
        <v/>
      </c>
      <c r="E36" s="19" t="str">
        <f t="shared" ca="1" si="2"/>
        <v/>
      </c>
      <c r="F36" s="38" t="str">
        <f t="shared" ca="1" si="3"/>
        <v/>
      </c>
      <c r="G36" s="38" t="str">
        <f t="shared" ca="1" si="4"/>
        <v/>
      </c>
    </row>
    <row r="37" spans="1:7" ht="27.95" customHeight="1" x14ac:dyDescent="0.3">
      <c r="A37" s="37">
        <v>346</v>
      </c>
      <c r="B37" s="39" t="str">
        <f t="shared" ca="1" si="0"/>
        <v/>
      </c>
      <c r="C37" s="42" t="str">
        <f ca="1">IFERROR(VLOOKUP($B37,Setting!$BU$2:$BV$375,2,0),"")</f>
        <v/>
      </c>
      <c r="D37" s="19" t="str">
        <f t="shared" ca="1" si="1"/>
        <v/>
      </c>
      <c r="E37" s="19" t="str">
        <f t="shared" ca="1" si="2"/>
        <v/>
      </c>
      <c r="F37" s="38" t="str">
        <f t="shared" ca="1" si="3"/>
        <v/>
      </c>
      <c r="G37" s="38" t="str">
        <f t="shared" ca="1" si="4"/>
        <v/>
      </c>
    </row>
    <row r="38" spans="1:7" ht="27.95" customHeight="1" thickBot="1" x14ac:dyDescent="0.35">
      <c r="A38" s="64">
        <v>347</v>
      </c>
      <c r="B38" s="39" t="str">
        <f t="shared" ca="1" si="0"/>
        <v/>
      </c>
      <c r="C38" s="65" t="str">
        <f ca="1">IFERROR(VLOOKUP($B38,Setting!$BU$2:$BV$375,2,0),"")</f>
        <v/>
      </c>
      <c r="D38" s="19" t="str">
        <f t="shared" ca="1" si="1"/>
        <v/>
      </c>
      <c r="E38" s="19" t="str">
        <f t="shared" ca="1" si="2"/>
        <v/>
      </c>
      <c r="F38" s="38" t="str">
        <f t="shared" ca="1" si="3"/>
        <v/>
      </c>
      <c r="G38" s="38" t="str">
        <f t="shared" ca="1" si="4"/>
        <v/>
      </c>
    </row>
    <row r="39" spans="1:7" ht="27.95" customHeight="1" thickTop="1" x14ac:dyDescent="0.3">
      <c r="A39" s="37">
        <v>348</v>
      </c>
      <c r="B39" s="39" t="str">
        <f t="shared" ca="1" si="0"/>
        <v/>
      </c>
      <c r="C39" s="42" t="str">
        <f ca="1">IFERROR(VLOOKUP($B39,Setting!$BU$2:$BV$375,2,0),"")</f>
        <v/>
      </c>
      <c r="D39" s="19" t="str">
        <f t="shared" ca="1" si="1"/>
        <v/>
      </c>
      <c r="E39" s="19" t="str">
        <f t="shared" ca="1" si="2"/>
        <v/>
      </c>
      <c r="F39" s="38" t="str">
        <f t="shared" ca="1" si="3"/>
        <v/>
      </c>
      <c r="G39" s="38" t="str">
        <f t="shared" ca="1" si="4"/>
        <v/>
      </c>
    </row>
    <row r="40" spans="1:7" ht="27.95" customHeight="1" x14ac:dyDescent="0.3">
      <c r="A40" s="37">
        <v>349</v>
      </c>
      <c r="B40" s="39" t="str">
        <f t="shared" ca="1" si="0"/>
        <v/>
      </c>
      <c r="C40" s="42" t="str">
        <f ca="1">IFERROR(VLOOKUP($B40,Setting!$BU$2:$BV$375,2,0),"")</f>
        <v/>
      </c>
      <c r="D40" s="19" t="str">
        <f t="shared" ca="1" si="1"/>
        <v/>
      </c>
      <c r="E40" s="19" t="str">
        <f t="shared" ca="1" si="2"/>
        <v/>
      </c>
      <c r="F40" s="38" t="str">
        <f t="shared" ca="1" si="3"/>
        <v/>
      </c>
      <c r="G40" s="38" t="str">
        <f t="shared" ca="1" si="4"/>
        <v/>
      </c>
    </row>
    <row r="41" spans="1:7" ht="27.95" customHeight="1" x14ac:dyDescent="0.3">
      <c r="A41" s="37">
        <v>350</v>
      </c>
      <c r="B41" s="39" t="str">
        <f t="shared" ca="1" si="0"/>
        <v/>
      </c>
      <c r="C41" s="42" t="str">
        <f ca="1">IFERROR(VLOOKUP($B41,Setting!$BU$2:$BV$375,2,0),"")</f>
        <v/>
      </c>
      <c r="D41" s="19" t="str">
        <f t="shared" ca="1" si="1"/>
        <v/>
      </c>
      <c r="E41" s="19" t="str">
        <f t="shared" ca="1" si="2"/>
        <v/>
      </c>
      <c r="F41" s="38" t="str">
        <f t="shared" ca="1" si="3"/>
        <v/>
      </c>
      <c r="G41" s="38" t="str">
        <f t="shared" ca="1" si="4"/>
        <v/>
      </c>
    </row>
    <row r="42" spans="1:7" ht="27.95" customHeight="1" x14ac:dyDescent="0.3">
      <c r="A42" s="37">
        <v>351</v>
      </c>
      <c r="B42" s="39" t="str">
        <f t="shared" ca="1" si="0"/>
        <v/>
      </c>
      <c r="C42" s="42" t="str">
        <f ca="1">IFERROR(VLOOKUP($B42,Setting!$BU$2:$BV$375,2,0),"")</f>
        <v/>
      </c>
      <c r="D42" s="19" t="str">
        <f t="shared" ca="1" si="1"/>
        <v/>
      </c>
      <c r="E42" s="19" t="str">
        <f t="shared" ca="1" si="2"/>
        <v/>
      </c>
      <c r="F42" s="38" t="str">
        <f t="shared" ca="1" si="3"/>
        <v/>
      </c>
      <c r="G42" s="38" t="str">
        <f t="shared" ca="1" si="4"/>
        <v/>
      </c>
    </row>
    <row r="43" spans="1:7" ht="27.95" customHeight="1" x14ac:dyDescent="0.3">
      <c r="A43" s="37">
        <v>352</v>
      </c>
      <c r="B43" s="39" t="str">
        <f t="shared" ca="1" si="0"/>
        <v/>
      </c>
      <c r="C43" s="42" t="str">
        <f ca="1">IFERROR(VLOOKUP($B43,Setting!$BU$2:$BV$375,2,0),"")</f>
        <v/>
      </c>
      <c r="D43" s="19" t="str">
        <f t="shared" ca="1" si="1"/>
        <v/>
      </c>
      <c r="E43" s="19" t="str">
        <f t="shared" ca="1" si="2"/>
        <v/>
      </c>
      <c r="F43" s="38" t="str">
        <f t="shared" ca="1" si="3"/>
        <v/>
      </c>
      <c r="G43" s="38" t="str">
        <f t="shared" ca="1" si="4"/>
        <v/>
      </c>
    </row>
    <row r="44" spans="1:7" ht="27.95" customHeight="1" x14ac:dyDescent="0.3">
      <c r="A44" s="37">
        <v>353</v>
      </c>
      <c r="B44" s="39" t="str">
        <f t="shared" ca="1" si="0"/>
        <v/>
      </c>
      <c r="C44" s="42" t="str">
        <f ca="1">IFERROR(VLOOKUP($B44,Setting!$BU$2:$BV$375,2,0),"")</f>
        <v/>
      </c>
      <c r="D44" s="19" t="str">
        <f t="shared" ca="1" si="1"/>
        <v/>
      </c>
      <c r="E44" s="19" t="str">
        <f t="shared" ca="1" si="2"/>
        <v/>
      </c>
      <c r="F44" s="38" t="str">
        <f t="shared" ca="1" si="3"/>
        <v/>
      </c>
      <c r="G44" s="38" t="str">
        <f t="shared" ca="1" si="4"/>
        <v/>
      </c>
    </row>
    <row r="45" spans="1:7" ht="27.95" customHeight="1" x14ac:dyDescent="0.3">
      <c r="A45" s="37">
        <v>354</v>
      </c>
      <c r="B45" s="39" t="str">
        <f t="shared" ca="1" si="0"/>
        <v/>
      </c>
      <c r="C45" s="42" t="str">
        <f ca="1">IFERROR(VLOOKUP($B45,Setting!$BU$2:$BV$375,2,0),"")</f>
        <v/>
      </c>
      <c r="D45" s="19" t="str">
        <f t="shared" ca="1" si="1"/>
        <v/>
      </c>
      <c r="E45" s="19" t="str">
        <f t="shared" ca="1" si="2"/>
        <v/>
      </c>
      <c r="F45" s="38" t="str">
        <f t="shared" ca="1" si="3"/>
        <v/>
      </c>
      <c r="G45" s="38" t="str">
        <f t="shared" ca="1" si="4"/>
        <v/>
      </c>
    </row>
    <row r="46" spans="1:7" ht="27.95" customHeight="1" x14ac:dyDescent="0.3">
      <c r="A46" s="37">
        <v>355</v>
      </c>
      <c r="B46" s="39" t="str">
        <f t="shared" ca="1" si="0"/>
        <v/>
      </c>
      <c r="C46" s="42" t="str">
        <f ca="1">IFERROR(VLOOKUP($B46,Setting!$BU$2:$BV$375,2,0),"")</f>
        <v/>
      </c>
      <c r="D46" s="19" t="str">
        <f t="shared" ca="1" si="1"/>
        <v/>
      </c>
      <c r="E46" s="19" t="str">
        <f t="shared" ca="1" si="2"/>
        <v/>
      </c>
      <c r="F46" s="38" t="str">
        <f t="shared" ca="1" si="3"/>
        <v/>
      </c>
      <c r="G46" s="38" t="str">
        <f t="shared" ca="1" si="4"/>
        <v/>
      </c>
    </row>
  </sheetData>
  <autoFilter ref="A2:G2"/>
  <mergeCells count="1">
    <mergeCell ref="A1:G1"/>
  </mergeCells>
  <conditionalFormatting sqref="B3:B46">
    <cfRule type="expression" dxfId="44" priority="2">
      <formula>$B3="Tips &amp; Boat"</formula>
    </cfRule>
    <cfRule type="expression" dxfId="43" priority="3">
      <formula>$B3="National Park Fees"</formula>
    </cfRule>
  </conditionalFormatting>
  <conditionalFormatting sqref="B3:G46">
    <cfRule type="expression" dxfId="42" priority="1">
      <formula>$H3&lt;&gt;""</formula>
    </cfRule>
  </conditionalFormatting>
  <pageMargins left="0.2" right="0.2" top="0.2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Sheet1</vt:lpstr>
      <vt:lpstr>Setting</vt:lpstr>
      <vt:lpstr>Total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ALAWAIL</cp:lastModifiedBy>
  <cp:lastPrinted>2022-01-06T08:05:36Z</cp:lastPrinted>
  <dcterms:created xsi:type="dcterms:W3CDTF">2020-04-09T11:35:53Z</dcterms:created>
  <dcterms:modified xsi:type="dcterms:W3CDTF">2025-02-12T08:13:09Z</dcterms:modified>
</cp:coreProperties>
</file>