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86B06AE5-9E06-419F-B4A0-407CD3741C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mmon (3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4" l="1"/>
  <c r="N13" i="4"/>
  <c r="P13" i="4" s="1"/>
  <c r="N14" i="4"/>
  <c r="P14" i="4" s="1"/>
  <c r="N15" i="4"/>
  <c r="P15" i="4" s="1"/>
  <c r="N11" i="4"/>
  <c r="P11" i="4" s="1"/>
  <c r="P12" i="4"/>
  <c r="O12" i="4"/>
  <c r="O13" i="4"/>
  <c r="O14" i="4"/>
  <c r="O15" i="4"/>
  <c r="O11" i="4"/>
  <c r="M12" i="4"/>
  <c r="M13" i="4"/>
  <c r="M14" i="4"/>
  <c r="M15" i="4"/>
  <c r="M11" i="4"/>
  <c r="M3" i="4"/>
  <c r="M4" i="4"/>
  <c r="M5" i="4"/>
  <c r="M6" i="4"/>
  <c r="M2" i="4"/>
  <c r="F2" i="4"/>
  <c r="I4" i="4"/>
  <c r="G2" i="4"/>
  <c r="I2" i="4" s="1"/>
  <c r="G3" i="4"/>
  <c r="I3" i="4" s="1"/>
  <c r="G4" i="4"/>
  <c r="G5" i="4"/>
  <c r="I5" i="4" s="1"/>
  <c r="G6" i="4"/>
  <c r="H6" i="4" s="1"/>
  <c r="H10" i="4" a="1"/>
  <c r="H10" i="4" s="1"/>
  <c r="N2" i="4"/>
  <c r="N3" i="4"/>
  <c r="N4" i="4"/>
  <c r="N5" i="4"/>
  <c r="N6" i="4"/>
  <c r="F3" i="4"/>
  <c r="F4" i="4"/>
  <c r="O4" i="4" s="1"/>
  <c r="F5" i="4"/>
  <c r="F6" i="4"/>
  <c r="H4" i="4"/>
  <c r="H3" i="4"/>
  <c r="P16" i="4" l="1"/>
  <c r="O3" i="4"/>
  <c r="P3" i="4" s="1"/>
  <c r="I6" i="4"/>
  <c r="P4" i="4"/>
  <c r="O2" i="4"/>
  <c r="P2" i="4" s="1"/>
  <c r="J2" i="4"/>
  <c r="O5" i="4"/>
  <c r="P5" i="4" s="1"/>
  <c r="O6" i="4"/>
  <c r="P6" i="4" s="1"/>
  <c r="H2" i="4"/>
  <c r="J4" i="4"/>
  <c r="K4" i="4" s="1"/>
  <c r="H5" i="4"/>
  <c r="J3" i="4"/>
  <c r="K3" i="4" s="1"/>
  <c r="J5" i="4"/>
  <c r="J6" i="4"/>
  <c r="K6" i="4" s="1"/>
  <c r="P7" i="4" l="1"/>
  <c r="K5" i="4"/>
  <c r="K2" i="4"/>
  <c r="K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SMI STEEL</author>
  </authors>
  <commentList>
    <comment ref="E2" authorId="0" shapeId="0" xr:uid="{1A62EDD7-DDCB-4823-AE87-8465C589E111}">
      <text>
        <r>
          <rPr>
            <sz val="9"/>
            <color indexed="81"/>
            <rFont val="Tahoma"/>
            <charset val="1"/>
          </rPr>
          <t xml:space="preserve">cell as text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<sst xmlns="http://schemas.openxmlformats.org/spreadsheetml/2006/main" count="37" uniqueCount="25">
  <si>
    <t>Quantity</t>
  </si>
  <si>
    <t>Material</t>
  </si>
  <si>
    <t>Piecemark</t>
  </si>
  <si>
    <t>PL1/4x10 1/2</t>
  </si>
  <si>
    <t>5-2 1/8</t>
  </si>
  <si>
    <t>2EM1</t>
  </si>
  <si>
    <t>PL1/4x10</t>
  </si>
  <si>
    <t>10-0</t>
  </si>
  <si>
    <t>9EM1</t>
  </si>
  <si>
    <t>L8x6x1/2</t>
  </si>
  <si>
    <t>252M1</t>
  </si>
  <si>
    <t>PL1/4x4 3/4</t>
  </si>
  <si>
    <t>5 3/4</t>
  </si>
  <si>
    <t>p111</t>
  </si>
  <si>
    <t>5 1/4</t>
  </si>
  <si>
    <t>p112</t>
  </si>
  <si>
    <t>NO</t>
  </si>
  <si>
    <t>Total Length (Ft)</t>
  </si>
  <si>
    <t>Length (Ft-in)</t>
  </si>
  <si>
    <t>fit</t>
  </si>
  <si>
    <t>inch</t>
  </si>
  <si>
    <t>Fracture</t>
  </si>
  <si>
    <t>8-10 1/4</t>
  </si>
  <si>
    <t>Total (Ft)</t>
  </si>
  <si>
    <t xml:space="preserve">بدون أعمدة مساعدة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</si>
</sst>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\ \f\t"/>
  </numFmts>
  <fonts count="6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23">
    <xf numFmtId="0" fontId="0" fillId="0" borderId="0" xfId="0"/>
    <xf numFmtId="0" fontId="0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3" borderId="1" xfId="1" applyFont="1" applyFill="1" applyBorder="1" applyAlignment="1">
      <alignment horizontal="center" vertical="center"/>
    </xf>
    <xf numFmtId="0" fontId="0" fillId="4" borderId="1" xfId="1" applyFont="1" applyFill="1" applyBorder="1" applyAlignment="1">
      <alignment horizontal="center" vertical="center"/>
    </xf>
    <xf numFmtId="1" fontId="0" fillId="5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164" fontId="0" fillId="5" borderId="1" xfId="1" applyNumberFormat="1" applyFont="1" applyFill="1" applyBorder="1" applyAlignment="1">
      <alignment horizontal="center" vertical="center"/>
    </xf>
    <xf numFmtId="49" fontId="0" fillId="6" borderId="1" xfId="1" applyNumberFormat="1" applyFont="1" applyFill="1" applyBorder="1" applyAlignment="1">
      <alignment horizontal="center" vertical="center"/>
    </xf>
    <xf numFmtId="2" fontId="0" fillId="5" borderId="1" xfId="1" applyNumberFormat="1" applyFont="1" applyFill="1" applyBorder="1" applyAlignment="1">
      <alignment horizontal="center" vertical="center"/>
    </xf>
    <xf numFmtId="165" fontId="3" fillId="4" borderId="1" xfId="1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left" vertical="center" indent="5"/>
    </xf>
    <xf numFmtId="0" fontId="5" fillId="0" borderId="1" xfId="1" applyFont="1" applyBorder="1" applyAlignment="1">
      <alignment horizontal="left" vertical="center" indent="4"/>
    </xf>
    <xf numFmtId="0" fontId="0" fillId="0" borderId="0" xfId="1" applyFont="1" applyBorder="1" applyAlignment="1">
      <alignment horizontal="center" vertical="center"/>
    </xf>
    <xf numFmtId="2" fontId="0" fillId="0" borderId="0" xfId="1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65" fontId="3" fillId="4" borderId="2" xfId="1" applyNumberFormat="1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/>
    </xf>
    <xf numFmtId="0" fontId="0" fillId="7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164" fontId="0" fillId="7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4" xfId="1" xr:uid="{50306754-9DEB-469D-9066-44F2176D6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530087</xdr:colOff>
      <xdr:row>1</xdr:row>
      <xdr:rowOff>99391</xdr:rowOff>
    </xdr:from>
    <xdr:to>
      <xdr:col>6</xdr:col>
      <xdr:colOff>554935</xdr:colOff>
      <xdr:row>1</xdr:row>
      <xdr:rowOff>99391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1B1AB01E-8AE6-48DF-8EAD-9E0EE6D89926}"/>
            </a:ext>
          </a:extLst>
        </xdr:cNvPr>
        <xdr:cNvCxnSpPr/>
      </xdr:nvCxnSpPr>
      <xdr:spPr>
        <a:xfrm>
          <a:off x="4977848" y="405848"/>
          <a:ext cx="2484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C3AF-A4CE-469D-9DF9-3C86FD950355}">
  <dimension ref="A1:P16"/>
  <sheetViews>
    <sheetView tabSelected="1" topLeftCell="B1" zoomScale="115" zoomScaleNormal="115" workbookViewId="0">
      <selection activeCell="L10" sqref="L10"/>
    </sheetView>
  </sheetViews>
  <sheetFormatPr defaultRowHeight="15"/>
  <cols>
    <col min="1" max="1" width="5.42578125" style="1" bestFit="1" customWidth="1"/>
    <col min="2" max="3" width="10.28515625" style="1" customWidth="1"/>
    <col min="4" max="4" width="18.85546875" style="1" bestFit="1" customWidth="1"/>
    <col min="5" max="5" width="12.5703125" style="1" customWidth="1"/>
    <col min="6" max="6" width="9.140625" style="1"/>
    <col min="7" max="7" width="9.140625" style="1" customWidth="1"/>
    <col min="8" max="8" width="9.140625" style="1"/>
    <col min="9" max="9" width="9.140625" style="1" customWidth="1"/>
    <col min="10" max="10" width="9.140625" style="1"/>
    <col min="11" max="12" width="12.28515625" style="1" customWidth="1"/>
    <col min="13" max="16384" width="9.140625" style="1"/>
  </cols>
  <sheetData>
    <row r="1" spans="1:16" ht="24" customHeight="1">
      <c r="A1" s="2" t="s">
        <v>16</v>
      </c>
      <c r="B1" s="2" t="s">
        <v>0</v>
      </c>
      <c r="C1" s="2" t="s">
        <v>2</v>
      </c>
      <c r="D1" s="2" t="s">
        <v>1</v>
      </c>
      <c r="E1" s="2" t="s">
        <v>18</v>
      </c>
      <c r="F1" s="5" t="s">
        <v>19</v>
      </c>
      <c r="G1" s="4"/>
      <c r="H1" s="5" t="s">
        <v>20</v>
      </c>
      <c r="I1" s="3"/>
      <c r="J1" s="5" t="s">
        <v>21</v>
      </c>
      <c r="K1" s="5" t="s">
        <v>23</v>
      </c>
      <c r="L1" s="14"/>
      <c r="M1" s="5" t="s">
        <v>19</v>
      </c>
      <c r="N1" s="5" t="s">
        <v>20</v>
      </c>
      <c r="O1" s="5" t="s">
        <v>21</v>
      </c>
      <c r="P1" s="5" t="s">
        <v>23</v>
      </c>
    </row>
    <row r="2" spans="1:16" ht="12.75" customHeight="1">
      <c r="A2" s="3">
        <v>1</v>
      </c>
      <c r="B2" s="3">
        <v>6</v>
      </c>
      <c r="C2" s="3" t="s">
        <v>5</v>
      </c>
      <c r="D2" s="3" t="s">
        <v>3</v>
      </c>
      <c r="E2" s="9" t="s">
        <v>4</v>
      </c>
      <c r="F2" s="6">
        <f>_xlfn.NUMBERVALUE(IF(ISNUMBER(FIND("-",E2)),TRIM(LEFT(E2,FIND("-",E2)-1)),0))</f>
        <v>5</v>
      </c>
      <c r="G2" s="7" t="str">
        <f>IF(ISNUMBER(FIND("-",E2)), TRIM(MID(E2,FIND("-",E2)+1,LEN(E2)-FIND("-",E2))), E2)</f>
        <v>2 1/8</v>
      </c>
      <c r="H2" s="6">
        <f>_xlfn.NUMBERVALUE(IF(ISNUMBER(FIND(" ",G2)),TRIM(LEFT(G2,FIND(" ",G2)-1)),G2))</f>
        <v>2</v>
      </c>
      <c r="I2" s="7" t="str">
        <f>IF(ISNUMBER(FIND(" ",G2)), TRIM(RIGHT(G2,FIND(" ",G2)+1)), 0)</f>
        <v>1/8</v>
      </c>
      <c r="J2" s="8">
        <f>(IFERROR(VALUE("0 "&amp;MID(F2,FIND(" ",F2)+1,LEN(F2)-FIND(" ",F2))), 0)) + (IFERROR(VALUE("0 "&amp;MID(G2,FIND(" ",G2)+1,LEN(G2)-FIND(" ",G2))), 0))</f>
        <v>0.125</v>
      </c>
      <c r="K2" s="10">
        <f>F2+(H2+J2)/12</f>
        <v>5.177083333333333</v>
      </c>
      <c r="L2" s="15"/>
      <c r="M2" s="3">
        <f>_xlfn.NUMBERVALUE(IF(ISNUMBER(FIND("-",E2)),TRIM(LEFT(E2,FIND("-",E2)-1)),0))</f>
        <v>5</v>
      </c>
      <c r="N2" s="3">
        <f>_xlfn.LET(_xlpm.extracted_text, IF(ISNUMBER(FIND("-", E2)), TRIM(MID(E2, FIND("-", E2) + 1, LEN(E2) - FIND("-", E2))), E2),
    _xlfn.NUMBERVALUE(IF(ISNUMBER(FIND(" ", _xlpm.extracted_text)), TRIM(LEFT(_xlpm.extracted_text, FIND(" ", _xlpm.extracted_text) - 1)), _xlpm.extracted_text)))</f>
        <v>2</v>
      </c>
      <c r="O2" s="18">
        <f>(IFERROR(VALUE("0 "&amp;MID(F2,FIND(" ",F2)+1,LEN(F2)-FIND(" ",F2))), 0)) +
 (IFERROR(VALUE("0 "&amp; IF(ISNUMBER(FIND(" ",G2)),TRIM(RIGHT(G2,LEN(G2)-FIND(" ",G2))),  0) ), 0))</f>
        <v>0.125</v>
      </c>
      <c r="P2" s="19">
        <f>F2+(N2+O2)/12</f>
        <v>5.177083333333333</v>
      </c>
    </row>
    <row r="3" spans="1:16" ht="12.75" customHeight="1">
      <c r="A3" s="3">
        <v>2</v>
      </c>
      <c r="B3" s="3">
        <v>8</v>
      </c>
      <c r="C3" s="3" t="s">
        <v>8</v>
      </c>
      <c r="D3" s="3" t="s">
        <v>6</v>
      </c>
      <c r="E3" s="9" t="s">
        <v>7</v>
      </c>
      <c r="F3" s="6">
        <f t="shared" ref="F3:F6" si="0">_xlfn.NUMBERVALUE(IF(ISNUMBER(FIND("-",E3)),TRIM(LEFT(E3,FIND("-",E3)-1)),0))</f>
        <v>10</v>
      </c>
      <c r="G3" s="7" t="str">
        <f>IF(ISNUMBER(FIND("-",E3)), TRIM(MID(E3,FIND("-",E3)+1,LEN(E3)-FIND("-",E3))), E3)</f>
        <v>0</v>
      </c>
      <c r="H3" s="6">
        <f t="shared" ref="H3:H6" si="1">_xlfn.NUMBERVALUE(IF(ISNUMBER(FIND(" ",G3)),TRIM(LEFT(G3,FIND(" ",G3)-1)),G3))</f>
        <v>0</v>
      </c>
      <c r="I3" s="7">
        <f t="shared" ref="I3:I6" si="2">IF(ISNUMBER(FIND(" ",G3)), TRIM(RIGHT(G3,FIND(" ",G3)+1)), 0)</f>
        <v>0</v>
      </c>
      <c r="J3" s="8">
        <f t="shared" ref="J3:J4" si="3">(IFERROR(VALUE("0 "&amp;MID(F3,FIND(" ",F3)+1,LEN(F3)-FIND(" ",F3))), 0)) + (IFERROR(VALUE("0 "&amp;MID(G3,FIND(" ",G3)+1,LEN(G3)-FIND(" ",G3))), 0))</f>
        <v>0</v>
      </c>
      <c r="K3" s="10">
        <f t="shared" ref="K3:K5" si="4">F3+(H3+J3)/12</f>
        <v>10</v>
      </c>
      <c r="L3" s="15"/>
      <c r="M3" s="3">
        <f t="shared" ref="M3:M6" si="5">_xlfn.NUMBERVALUE(IF(ISNUMBER(FIND("-",E3)),TRIM(LEFT(E3,FIND("-",E3)-1)),0))</f>
        <v>10</v>
      </c>
      <c r="N3" s="3">
        <f t="shared" ref="N3:N6" si="6">_xlfn.LET(_xlpm.extracted_text, IF(ISNUMBER(FIND("-", E3)), TRIM(MID(E3, FIND("-", E3) + 1, LEN(E3) - FIND("-", E3))), E3),
    _xlfn.NUMBERVALUE(IF(ISNUMBER(FIND(" ", _xlpm.extracted_text)), TRIM(LEFT(_xlpm.extracted_text, FIND(" ", _xlpm.extracted_text) - 1)), _xlpm.extracted_text)))</f>
        <v>0</v>
      </c>
      <c r="O3" s="18">
        <f t="shared" ref="O3:O6" si="7">(IFERROR(VALUE("0 "&amp;MID(F3,FIND(" ",F3)+1,LEN(F3)-FIND(" ",F3))), 0)) +
 (IFERROR(VALUE("0 "&amp; IF(ISNUMBER(FIND(" ",G3)),TRIM(RIGHT(G3,LEN(G3)-FIND(" ",G3))),  0) ), 0))</f>
        <v>0</v>
      </c>
      <c r="P3" s="19">
        <f t="shared" ref="P3:P6" si="8">F3+(N3+O3)/12</f>
        <v>10</v>
      </c>
    </row>
    <row r="4" spans="1:16" ht="12.75" customHeight="1">
      <c r="A4" s="3">
        <v>3</v>
      </c>
      <c r="B4" s="3">
        <v>228</v>
      </c>
      <c r="C4" s="3" t="s">
        <v>10</v>
      </c>
      <c r="D4" s="3" t="s">
        <v>9</v>
      </c>
      <c r="E4" s="9" t="s">
        <v>22</v>
      </c>
      <c r="F4" s="6">
        <f t="shared" si="0"/>
        <v>8</v>
      </c>
      <c r="G4" s="7" t="str">
        <f>IF(ISNUMBER(FIND("-",E4)), TRIM(MID(E4,FIND("-",E4)+1,LEN(E4)-FIND("-",E4))), E4)</f>
        <v>10 1/4</v>
      </c>
      <c r="H4" s="6">
        <f t="shared" si="1"/>
        <v>10</v>
      </c>
      <c r="I4" s="7" t="str">
        <f t="shared" si="2"/>
        <v>1/4</v>
      </c>
      <c r="J4" s="8">
        <f t="shared" si="3"/>
        <v>0.25</v>
      </c>
      <c r="K4" s="10">
        <f t="shared" si="4"/>
        <v>8.8541666666666661</v>
      </c>
      <c r="L4" s="15"/>
      <c r="M4" s="3">
        <f t="shared" si="5"/>
        <v>8</v>
      </c>
      <c r="N4" s="3">
        <f t="shared" si="6"/>
        <v>10</v>
      </c>
      <c r="O4" s="18">
        <f t="shared" si="7"/>
        <v>0.25</v>
      </c>
      <c r="P4" s="19">
        <f t="shared" si="8"/>
        <v>8.8541666666666661</v>
      </c>
    </row>
    <row r="5" spans="1:16" ht="12.75" customHeight="1">
      <c r="A5" s="3">
        <v>4</v>
      </c>
      <c r="B5" s="3">
        <v>12</v>
      </c>
      <c r="C5" s="3" t="s">
        <v>13</v>
      </c>
      <c r="D5" s="3" t="s">
        <v>11</v>
      </c>
      <c r="E5" s="9" t="s">
        <v>12</v>
      </c>
      <c r="F5" s="6">
        <f t="shared" si="0"/>
        <v>0</v>
      </c>
      <c r="G5" s="7" t="str">
        <f>IF(ISNUMBER(FIND("-",E5)), TRIM(MID(E5,FIND("-",E5)+1,LEN(E5)-FIND("-",E5))), E5)</f>
        <v>5 3/4</v>
      </c>
      <c r="H5" s="6">
        <f t="shared" si="1"/>
        <v>5</v>
      </c>
      <c r="I5" s="7" t="str">
        <f t="shared" si="2"/>
        <v>3/4</v>
      </c>
      <c r="J5" s="8">
        <f>(IFERROR(VALUE("0 "&amp;MID(F5,FIND(" ",F5)+1,LEN(F5)-FIND(" ",F5))), 0)) + (IFERROR(VALUE("0 "&amp;MID(G5,FIND(" ",G5)+1,LEN(G5)-FIND(" ",G5))), 0))</f>
        <v>0.75</v>
      </c>
      <c r="K5" s="10">
        <f t="shared" si="4"/>
        <v>0.47916666666666669</v>
      </c>
      <c r="L5" s="15"/>
      <c r="M5" s="3">
        <f t="shared" si="5"/>
        <v>0</v>
      </c>
      <c r="N5" s="3">
        <f t="shared" si="6"/>
        <v>5</v>
      </c>
      <c r="O5" s="18">
        <f t="shared" si="7"/>
        <v>0.75</v>
      </c>
      <c r="P5" s="19">
        <f t="shared" si="8"/>
        <v>0.47916666666666669</v>
      </c>
    </row>
    <row r="6" spans="1:16">
      <c r="A6" s="3">
        <v>5</v>
      </c>
      <c r="B6" s="3">
        <v>12</v>
      </c>
      <c r="C6" s="3" t="s">
        <v>15</v>
      </c>
      <c r="D6" s="3" t="s">
        <v>11</v>
      </c>
      <c r="E6" s="9" t="s">
        <v>14</v>
      </c>
      <c r="F6" s="6">
        <f t="shared" si="0"/>
        <v>0</v>
      </c>
      <c r="G6" s="7" t="str">
        <f>IF(ISNUMBER(FIND("-",E6)), TRIM(MID(E6,FIND("-",E6)+1,LEN(E6)-FIND("-",E6))), E6)</f>
        <v>5 1/4</v>
      </c>
      <c r="H6" s="6">
        <f t="shared" si="1"/>
        <v>5</v>
      </c>
      <c r="I6" s="7" t="str">
        <f t="shared" si="2"/>
        <v>1/4</v>
      </c>
      <c r="J6" s="8">
        <f>(IFERROR(VALUE("0 "&amp;MID(F6,FIND(" ",F6)+1,LEN(F6)-FIND(" ",F6))), 0)) + (IFERROR(VALUE("0 "&amp;MID(G6,FIND(" ",G6)+1,LEN(G6)-FIND(" ",G6))), 0))</f>
        <v>0.25</v>
      </c>
      <c r="K6" s="10">
        <f>F6+(H6+J6)/12</f>
        <v>0.4375</v>
      </c>
      <c r="L6" s="15"/>
      <c r="M6" s="3">
        <f t="shared" si="5"/>
        <v>0</v>
      </c>
      <c r="N6" s="3">
        <f t="shared" si="6"/>
        <v>5</v>
      </c>
      <c r="O6" s="18">
        <f t="shared" si="7"/>
        <v>0.25</v>
      </c>
      <c r="P6" s="19">
        <f t="shared" si="8"/>
        <v>0.4375</v>
      </c>
    </row>
    <row r="7" spans="1:16">
      <c r="F7" s="21" t="s">
        <v>17</v>
      </c>
      <c r="G7" s="21"/>
      <c r="H7" s="21"/>
      <c r="I7" s="21"/>
      <c r="J7" s="21"/>
      <c r="K7" s="11">
        <f>SUM(K2:K6)</f>
        <v>24.947916666666668</v>
      </c>
      <c r="L7" s="16"/>
      <c r="M7" s="20"/>
      <c r="N7" s="20" t="s">
        <v>17</v>
      </c>
      <c r="O7" s="20"/>
      <c r="P7" s="17">
        <f>SUM(P2:P6)</f>
        <v>24.947916666666668</v>
      </c>
    </row>
    <row r="9" spans="1:16">
      <c r="F9" s="12" t="s">
        <v>24</v>
      </c>
      <c r="G9" s="12"/>
      <c r="H9" s="13"/>
    </row>
    <row r="10" spans="1:16">
      <c r="F10" s="22" t="s">
        <v>17</v>
      </c>
      <c r="G10" s="22"/>
      <c r="H10" s="11" cm="1">
        <f t="array" ref="H10">SUM(
    IF(ISNUMBER(FIND("-",E2:E6)),
        LEFT(E2:E6,FIND("-",E2:E6)-1) + MID(E2:E6,FIND("-",E2:E6)+1,FIND(" ",E2:E6&amp;" ")-FIND("-",E2:E6)-1)/12 +
        IFERROR(VALUE("0 "&amp;MID(E2:E6,FIND(" ",E2:E6&amp;" ")+1,LEN(E2:E6)))/12,0),
    E2:E6/12
    )
)</f>
        <v>24.947916666666668</v>
      </c>
      <c r="M10" s="5" t="s">
        <v>19</v>
      </c>
      <c r="N10" s="5" t="s">
        <v>20</v>
      </c>
      <c r="O10" s="5" t="s">
        <v>21</v>
      </c>
      <c r="P10" s="5" t="s">
        <v>23</v>
      </c>
    </row>
    <row r="11" spans="1:16">
      <c r="M11" s="3">
        <f>_xlfn.NUMBERVALUE(IF(ISNUMBER(FIND("-",E2)),TRIM(LEFT(E2,FIND("-",E2)-1)),0))</f>
        <v>5</v>
      </c>
      <c r="N11" s="3">
        <f>_xlfn.NUMBERVALUE(IF(ISNUMBER(FIND(" ",IF(ISNUMBER(FIND("-",E2)),TRIM(MID(E2,FIND("-",E2)+1,LEN(E2)-FIND("-",E2))),E2))),TRIM(LEFT(IF(ISNUMBER(FIND("-",E2)),TRIM(MID(E2,FIND("-",E2)+1,LEN(E2)-FIND("-",E2))),E2),FIND(" ",IF(ISNUMBER(FIND("-",E2)),TRIM(MID(E2,FIND("-",E2)+1,LEN(E2)-FIND("-",E2))),E2))-1)),IF(ISNUMBER(FIND("-",E2)),TRIM(MID(E2,FIND("-",E2)+1,LEN(E2)-FIND("-",E2))),E2)))</f>
        <v>2</v>
      </c>
      <c r="O11" s="18">
        <f>(IFERROR(VALUE("0 "&amp;MID(F2,FIND(" ",F2)+1,LEN(F2)-FIND(" ",F2))), 0)) +
 (IFERROR(VALUE("0 "&amp; IF(ISNUMBER(FIND(" ",G2)),TRIM(RIGHT(G2,LEN(G2)-FIND(" ",G2))),  0) ), 0))</f>
        <v>0.125</v>
      </c>
      <c r="P11" s="19">
        <f>M11+(N11+O11)/12</f>
        <v>5.177083333333333</v>
      </c>
    </row>
    <row r="12" spans="1:16">
      <c r="M12" s="3">
        <f t="shared" ref="M12:M15" si="9">_xlfn.NUMBERVALUE(IF(ISNUMBER(FIND("-",E3)),TRIM(LEFT(E3,FIND("-",E3)-1)),0))</f>
        <v>10</v>
      </c>
      <c r="N12" s="3">
        <f t="shared" ref="N12:N15" si="10">_xlfn.NUMBERVALUE(IF(ISNUMBER(FIND(" ",IF(ISNUMBER(FIND("-",E3)),TRIM(MID(E3,FIND("-",E3)+1,LEN(E3)-FIND("-",E3))),E3))),TRIM(LEFT(IF(ISNUMBER(FIND("-",E3)),TRIM(MID(E3,FIND("-",E3)+1,LEN(E3)-FIND("-",E3))),E3),FIND(" ",IF(ISNUMBER(FIND("-",E3)),TRIM(MID(E3,FIND("-",E3)+1,LEN(E3)-FIND("-",E3))),E3))-1)),IF(ISNUMBER(FIND("-",E3)),TRIM(MID(E3,FIND("-",E3)+1,LEN(E3)-FIND("-",E3))),E3)))</f>
        <v>0</v>
      </c>
      <c r="O12" s="18">
        <f t="shared" ref="O12:O15" si="11">(IFERROR(VALUE("0 "&amp;MID(F3,FIND(" ",F3)+1,LEN(F3)-FIND(" ",F3))), 0)) +
 (IFERROR(VALUE("0 "&amp; IF(ISNUMBER(FIND(" ",G3)),TRIM(RIGHT(G3,LEN(G3)-FIND(" ",G3))),  0) ), 0))</f>
        <v>0</v>
      </c>
      <c r="P12" s="19">
        <f t="shared" ref="P12:P15" si="12">M12+(N12+O12)/12</f>
        <v>10</v>
      </c>
    </row>
    <row r="13" spans="1:16">
      <c r="M13" s="3">
        <f t="shared" si="9"/>
        <v>8</v>
      </c>
      <c r="N13" s="3">
        <f t="shared" si="10"/>
        <v>10</v>
      </c>
      <c r="O13" s="18">
        <f t="shared" si="11"/>
        <v>0.25</v>
      </c>
      <c r="P13" s="19">
        <f t="shared" si="12"/>
        <v>8.8541666666666661</v>
      </c>
    </row>
    <row r="14" spans="1:16">
      <c r="M14" s="3">
        <f t="shared" si="9"/>
        <v>0</v>
      </c>
      <c r="N14" s="3">
        <f t="shared" si="10"/>
        <v>5</v>
      </c>
      <c r="O14" s="18">
        <f t="shared" si="11"/>
        <v>0.75</v>
      </c>
      <c r="P14" s="19">
        <f t="shared" si="12"/>
        <v>0.47916666666666669</v>
      </c>
    </row>
    <row r="15" spans="1:16">
      <c r="M15" s="3">
        <f t="shared" si="9"/>
        <v>0</v>
      </c>
      <c r="N15" s="3">
        <f t="shared" si="10"/>
        <v>5</v>
      </c>
      <c r="O15" s="18">
        <f t="shared" si="11"/>
        <v>0.25</v>
      </c>
      <c r="P15" s="19">
        <f>M15+(N15+O15)/12</f>
        <v>0.4375</v>
      </c>
    </row>
    <row r="16" spans="1:16">
      <c r="M16" s="20"/>
      <c r="N16" s="20" t="s">
        <v>17</v>
      </c>
      <c r="O16" s="20"/>
      <c r="P16" s="17">
        <f>SUM(P11:P15)</f>
        <v>24.947916666666668</v>
      </c>
    </row>
  </sheetData>
  <mergeCells count="2">
    <mergeCell ref="F7:J7"/>
    <mergeCell ref="F10:G10"/>
  </mergeCells>
  <pageMargins left="0" right="0" top="0.29527559055118097" bottom="0.29527559055118097" header="0" footer="0"/>
  <pageSetup fitToWidth="0" fitToHeight="0" pageOrder="overThenDown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 STEEL</dc:creator>
  <cp:lastModifiedBy>HICHAM</cp:lastModifiedBy>
  <dcterms:created xsi:type="dcterms:W3CDTF">2015-06-05T18:17:20Z</dcterms:created>
  <dcterms:modified xsi:type="dcterms:W3CDTF">2025-03-27T03:41:49Z</dcterms:modified>
</cp:coreProperties>
</file>