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tables/table1.xml" ContentType="application/vnd.openxmlformats-officedocument.spreadsheetml.table+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featurePropertyBag/featurePropertyBag.xml" ContentType="application/vnd.ms-excel.featurepropertyba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codeName="ThisWorkbook"/>
  <mc:AlternateContent xmlns:mc="http://schemas.openxmlformats.org/markup-compatibility/2006">
    <mc:Choice Requires="x15">
      <x15ac:absPath xmlns:x15ac="http://schemas.microsoft.com/office/spreadsheetml/2010/11/ac" url="C:\Users\Alaa Elshahat\Downloads\"/>
    </mc:Choice>
  </mc:AlternateContent>
  <xr:revisionPtr revIDLastSave="0" documentId="13_ncr:1_{36D766A2-3C4A-4FDD-AC5D-6B524F293D57}" xr6:coauthVersionLast="47" xr6:coauthVersionMax="47" xr10:uidLastSave="{00000000-0000-0000-0000-000000000000}"/>
  <bookViews>
    <workbookView xWindow="-120" yWindow="-120" windowWidth="29040" windowHeight="15840" activeTab="1" xr2:uid="{00000000-000D-0000-FFFF-FFFF00000000}"/>
  </bookViews>
  <sheets>
    <sheet name="Login" sheetId="5" r:id="rId1"/>
    <sheet name="Users" sheetId="8" r:id="rId2"/>
    <sheet name="Task Priority Tracker " sheetId="2" r:id="rId3"/>
    <sheet name="Gantt Chart" sheetId="4" r:id="rId4"/>
    <sheet name="Soluations" sheetId="3" r:id="rId5"/>
  </sheets>
  <definedNames>
    <definedName name="_xlnm._FilterDatabase" localSheetId="2" hidden="1">'Task Priority Tracker '!$C$24:$U$119</definedName>
    <definedName name="Slicer_Category">#N/A</definedName>
    <definedName name="Slicer_Priority">#N/A</definedName>
    <definedName name="Slicer_Responsible">#N/A</definedName>
    <definedName name="Slicer_Status">#N/A</definedName>
  </definedNames>
  <calcPr calcId="191029" iterate="1"/>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6"/>
        <x14:slicerCache r:id="rId7"/>
        <x14:slicerCache r:id="rId8"/>
        <x14:slicerCache r:id="rId9"/>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5" i="2" l="1"/>
  <c r="R25" i="2" s="1"/>
  <c r="T25" i="2"/>
  <c r="T26" i="2"/>
  <c r="T27" i="2"/>
  <c r="T28" i="2"/>
  <c r="T29" i="2"/>
  <c r="T30" i="2"/>
  <c r="T31" i="2"/>
  <c r="T32" i="2"/>
  <c r="T33" i="2"/>
  <c r="T34" i="2"/>
  <c r="T35" i="2"/>
  <c r="T36" i="2"/>
  <c r="T37" i="2"/>
  <c r="T38" i="2"/>
  <c r="T39" i="2"/>
  <c r="T40" i="2"/>
  <c r="T41" i="2"/>
  <c r="T42" i="2"/>
  <c r="T43" i="2"/>
  <c r="T44" i="2"/>
  <c r="T45" i="2"/>
  <c r="T46" i="2"/>
  <c r="T47" i="2"/>
  <c r="T48" i="2"/>
  <c r="T49" i="2"/>
  <c r="T50" i="2"/>
  <c r="T51" i="2"/>
  <c r="T52" i="2"/>
  <c r="T53" i="2"/>
  <c r="T54" i="2"/>
  <c r="T55" i="2"/>
  <c r="T56" i="2"/>
  <c r="T57" i="2"/>
  <c r="T58" i="2"/>
  <c r="T59" i="2"/>
  <c r="T60" i="2"/>
  <c r="T61" i="2"/>
  <c r="T62" i="2"/>
  <c r="T63" i="2"/>
  <c r="T64" i="2"/>
  <c r="T65" i="2"/>
  <c r="T66" i="2"/>
  <c r="T67" i="2"/>
  <c r="T68" i="2"/>
  <c r="T69" i="2"/>
  <c r="T70" i="2"/>
  <c r="T71" i="2"/>
  <c r="T72" i="2"/>
  <c r="T73" i="2"/>
  <c r="T74" i="2"/>
  <c r="T75" i="2"/>
  <c r="T76" i="2"/>
  <c r="T77" i="2"/>
  <c r="T78" i="2"/>
  <c r="T79" i="2"/>
  <c r="T80" i="2"/>
  <c r="T81" i="2"/>
  <c r="T82" i="2"/>
  <c r="T83" i="2"/>
  <c r="T84" i="2"/>
  <c r="T85" i="2"/>
  <c r="T86" i="2"/>
  <c r="T87" i="2"/>
  <c r="T88" i="2"/>
  <c r="T89" i="2"/>
  <c r="T90" i="2"/>
  <c r="T91" i="2"/>
  <c r="T92" i="2"/>
  <c r="T93" i="2"/>
  <c r="T94" i="2"/>
  <c r="T95" i="2"/>
  <c r="T96" i="2"/>
  <c r="T97" i="2"/>
  <c r="T98" i="2"/>
  <c r="T99" i="2"/>
  <c r="T100" i="2"/>
  <c r="T101" i="2"/>
  <c r="T102" i="2"/>
  <c r="T103" i="2"/>
  <c r="T104" i="2"/>
  <c r="T105" i="2"/>
  <c r="T106" i="2"/>
  <c r="T107" i="2"/>
  <c r="T108" i="2"/>
  <c r="T109" i="2"/>
  <c r="T110" i="2"/>
  <c r="T111" i="2"/>
  <c r="T112" i="2"/>
  <c r="T113" i="2"/>
  <c r="T114" i="2"/>
  <c r="T115" i="2"/>
  <c r="T116" i="2"/>
  <c r="T117" i="2"/>
  <c r="T118" i="2"/>
  <c r="T119" i="2"/>
  <c r="C4" i="4"/>
  <c r="D4" i="4" s="1"/>
  <c r="C5" i="4"/>
  <c r="D5" i="4" s="1"/>
  <c r="C6" i="4"/>
  <c r="D6" i="4" s="1"/>
  <c r="C7" i="4"/>
  <c r="D7" i="4" s="1"/>
  <c r="C8" i="4"/>
  <c r="D8" i="4" s="1"/>
  <c r="C9" i="4"/>
  <c r="D9" i="4" s="1"/>
  <c r="C10" i="4"/>
  <c r="D10" i="4" s="1"/>
  <c r="C11" i="4"/>
  <c r="D11" i="4" s="1"/>
  <c r="C12" i="4"/>
  <c r="D12" i="4" s="1"/>
  <c r="C13" i="4"/>
  <c r="D13" i="4" s="1"/>
  <c r="C14" i="4"/>
  <c r="D14" i="4" s="1"/>
  <c r="C15" i="4"/>
  <c r="D15" i="4" s="1"/>
  <c r="C16" i="4"/>
  <c r="D16" i="4" s="1"/>
  <c r="C17" i="4"/>
  <c r="D17" i="4" s="1"/>
  <c r="C18" i="4"/>
  <c r="D18" i="4" s="1"/>
  <c r="C19" i="4"/>
  <c r="D19" i="4" s="1"/>
  <c r="C20" i="4"/>
  <c r="D20" i="4" s="1"/>
  <c r="C21" i="4"/>
  <c r="D21" i="4" s="1"/>
  <c r="C22" i="4"/>
  <c r="D22" i="4" s="1"/>
  <c r="C23" i="4"/>
  <c r="D23" i="4" s="1"/>
  <c r="C24" i="4"/>
  <c r="D24" i="4" s="1"/>
  <c r="C25" i="4"/>
  <c r="D25" i="4" s="1"/>
  <c r="C26" i="4"/>
  <c r="D26" i="4" s="1"/>
  <c r="C27" i="4"/>
  <c r="D27" i="4" s="1"/>
  <c r="C28" i="4"/>
  <c r="D28" i="4" s="1"/>
  <c r="C29" i="4"/>
  <c r="D29" i="4" s="1"/>
  <c r="C30" i="4"/>
  <c r="D30" i="4" s="1"/>
  <c r="C31" i="4"/>
  <c r="D31" i="4" s="1"/>
  <c r="C32" i="4"/>
  <c r="D32" i="4" s="1"/>
  <c r="C33" i="4"/>
  <c r="D33" i="4" s="1"/>
  <c r="C34" i="4"/>
  <c r="D34" i="4" s="1"/>
  <c r="C35" i="4"/>
  <c r="D35" i="4" s="1"/>
  <c r="C36" i="4"/>
  <c r="D36" i="4" s="1"/>
  <c r="C37" i="4"/>
  <c r="D37" i="4" s="1"/>
  <c r="C38" i="4"/>
  <c r="D38" i="4" s="1"/>
  <c r="C39" i="4"/>
  <c r="D39" i="4" s="1"/>
  <c r="C40" i="4"/>
  <c r="D40" i="4" s="1"/>
  <c r="C41" i="4"/>
  <c r="D41" i="4" s="1"/>
  <c r="C42" i="4"/>
  <c r="D42" i="4" s="1"/>
  <c r="C43" i="4"/>
  <c r="D43" i="4" s="1"/>
  <c r="C44" i="4"/>
  <c r="D44" i="4" s="1"/>
  <c r="C45" i="4"/>
  <c r="D45" i="4" s="1"/>
  <c r="C46" i="4"/>
  <c r="D46" i="4" s="1"/>
  <c r="C47" i="4"/>
  <c r="D47" i="4" s="1"/>
  <c r="C48" i="4"/>
  <c r="D48" i="4" s="1"/>
  <c r="C49" i="4"/>
  <c r="D49" i="4" s="1"/>
  <c r="C50" i="4"/>
  <c r="D50" i="4" s="1"/>
  <c r="C51" i="4"/>
  <c r="D51" i="4" s="1"/>
  <c r="C52" i="4"/>
  <c r="D52" i="4" s="1"/>
  <c r="C53" i="4"/>
  <c r="D53" i="4" s="1"/>
  <c r="C54" i="4"/>
  <c r="D54" i="4" s="1"/>
  <c r="C55" i="4"/>
  <c r="D55" i="4" s="1"/>
  <c r="C56" i="4"/>
  <c r="D56" i="4" s="1"/>
  <c r="C57" i="4"/>
  <c r="D57" i="4" s="1"/>
  <c r="C58" i="4"/>
  <c r="D58" i="4" s="1"/>
  <c r="C59" i="4"/>
  <c r="D59" i="4" s="1"/>
  <c r="C60" i="4"/>
  <c r="D60" i="4" s="1"/>
  <c r="C61" i="4"/>
  <c r="D61" i="4" s="1"/>
  <c r="C62" i="4"/>
  <c r="D62" i="4" s="1"/>
  <c r="C63" i="4"/>
  <c r="D63" i="4" s="1"/>
  <c r="C64" i="4"/>
  <c r="D64" i="4" s="1"/>
  <c r="C65" i="4"/>
  <c r="D65" i="4" s="1"/>
  <c r="C66" i="4"/>
  <c r="D66" i="4" s="1"/>
  <c r="C67" i="4"/>
  <c r="D67" i="4" s="1"/>
  <c r="C68" i="4"/>
  <c r="D68" i="4" s="1"/>
  <c r="C69" i="4"/>
  <c r="D69" i="4" s="1"/>
  <c r="C70" i="4"/>
  <c r="D70" i="4" s="1"/>
  <c r="C71" i="4"/>
  <c r="D71" i="4" s="1"/>
  <c r="C72" i="4"/>
  <c r="D72" i="4" s="1"/>
  <c r="C73" i="4"/>
  <c r="D73" i="4" s="1"/>
  <c r="C74" i="4"/>
  <c r="D74" i="4" s="1"/>
  <c r="C75" i="4"/>
  <c r="D75" i="4" s="1"/>
  <c r="C76" i="4"/>
  <c r="D76" i="4" s="1"/>
  <c r="C77" i="4"/>
  <c r="D77" i="4" s="1"/>
  <c r="C78" i="4"/>
  <c r="D78" i="4" s="1"/>
  <c r="C79" i="4"/>
  <c r="D79" i="4" s="1"/>
  <c r="C80" i="4"/>
  <c r="D80" i="4" s="1"/>
  <c r="C81" i="4"/>
  <c r="D81" i="4" s="1"/>
  <c r="C82" i="4"/>
  <c r="D82" i="4" s="1"/>
  <c r="C83" i="4"/>
  <c r="D83" i="4" s="1"/>
  <c r="C84" i="4"/>
  <c r="D84" i="4" s="1"/>
  <c r="C85" i="4"/>
  <c r="D85" i="4" s="1"/>
  <c r="C86" i="4"/>
  <c r="D86" i="4" s="1"/>
  <c r="C87" i="4"/>
  <c r="D87" i="4" s="1"/>
  <c r="C88" i="4"/>
  <c r="D88" i="4" s="1"/>
  <c r="C89" i="4"/>
  <c r="D89" i="4" s="1"/>
  <c r="C90" i="4"/>
  <c r="D90" i="4" s="1"/>
  <c r="C91" i="4"/>
  <c r="D91" i="4" s="1"/>
  <c r="C92" i="4"/>
  <c r="D92" i="4" s="1"/>
  <c r="C93" i="4"/>
  <c r="D93" i="4" s="1"/>
  <c r="C94" i="4"/>
  <c r="D94" i="4" s="1"/>
  <c r="C95" i="4"/>
  <c r="D95" i="4" s="1"/>
  <c r="C96" i="4"/>
  <c r="D96" i="4" s="1"/>
  <c r="C97" i="4"/>
  <c r="D97" i="4" s="1"/>
  <c r="C3" i="4"/>
  <c r="D3" i="4" s="1"/>
  <c r="B23"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4" i="4"/>
  <c r="B5" i="4"/>
  <c r="B6" i="4"/>
  <c r="B7" i="4"/>
  <c r="B8" i="4"/>
  <c r="B9" i="4"/>
  <c r="B10" i="4"/>
  <c r="B11" i="4"/>
  <c r="B12" i="4"/>
  <c r="B13" i="4"/>
  <c r="B14" i="4"/>
  <c r="B15" i="4"/>
  <c r="B16" i="4"/>
  <c r="B17" i="4"/>
  <c r="B18" i="4"/>
  <c r="B19" i="4"/>
  <c r="B20" i="4"/>
  <c r="B21" i="4"/>
  <c r="B22" i="4"/>
  <c r="B3" i="4"/>
  <c r="A3" i="4" a="1"/>
  <c r="A3" i="4" s="1"/>
  <c r="P26" i="2"/>
  <c r="R26" i="2" s="1"/>
  <c r="P27" i="2"/>
  <c r="R27" i="2" s="1"/>
  <c r="P28" i="2"/>
  <c r="R28" i="2" s="1"/>
  <c r="P29" i="2"/>
  <c r="R29" i="2" s="1"/>
  <c r="P30" i="2"/>
  <c r="R30" i="2" s="1"/>
  <c r="P31" i="2"/>
  <c r="R31" i="2" s="1"/>
  <c r="P32" i="2"/>
  <c r="R32" i="2" s="1"/>
  <c r="P33" i="2"/>
  <c r="R33" i="2" s="1"/>
  <c r="P34" i="2"/>
  <c r="R34" i="2" s="1"/>
  <c r="P35" i="2"/>
  <c r="R35" i="2" s="1"/>
  <c r="P36" i="2"/>
  <c r="R36" i="2" s="1"/>
  <c r="P37" i="2"/>
  <c r="R37" i="2" s="1"/>
  <c r="P38" i="2"/>
  <c r="R38" i="2" s="1"/>
  <c r="P39" i="2"/>
  <c r="R39" i="2" s="1"/>
  <c r="P40" i="2"/>
  <c r="R40" i="2" s="1"/>
  <c r="P41" i="2"/>
  <c r="R41" i="2" s="1"/>
  <c r="P42" i="2"/>
  <c r="R42" i="2" s="1"/>
  <c r="P43" i="2"/>
  <c r="R43" i="2" s="1"/>
  <c r="P44" i="2"/>
  <c r="R44" i="2" s="1"/>
  <c r="P45" i="2"/>
  <c r="R45" i="2" s="1"/>
  <c r="P46" i="2"/>
  <c r="R46" i="2" s="1"/>
  <c r="P47" i="2"/>
  <c r="R47" i="2" s="1"/>
  <c r="P48" i="2"/>
  <c r="R48" i="2" s="1"/>
  <c r="P49" i="2"/>
  <c r="R49" i="2" s="1"/>
  <c r="P50" i="2"/>
  <c r="R50" i="2" s="1"/>
  <c r="P51" i="2"/>
  <c r="R51" i="2" s="1"/>
  <c r="P52" i="2"/>
  <c r="R52" i="2" s="1"/>
  <c r="P53" i="2"/>
  <c r="R53" i="2" s="1"/>
  <c r="P54" i="2"/>
  <c r="R54" i="2" s="1"/>
  <c r="P55" i="2"/>
  <c r="R55" i="2" s="1"/>
  <c r="P56" i="2"/>
  <c r="R56" i="2" s="1"/>
  <c r="P57" i="2"/>
  <c r="R57" i="2" s="1"/>
  <c r="P58" i="2"/>
  <c r="R58" i="2" s="1"/>
  <c r="P59" i="2"/>
  <c r="R59" i="2" s="1"/>
  <c r="P60" i="2"/>
  <c r="R60" i="2" s="1"/>
  <c r="P61" i="2"/>
  <c r="R61" i="2" s="1"/>
  <c r="P62" i="2"/>
  <c r="R62" i="2" s="1"/>
  <c r="P63" i="2"/>
  <c r="R63" i="2" s="1"/>
  <c r="P64" i="2"/>
  <c r="R64" i="2" s="1"/>
  <c r="P65" i="2"/>
  <c r="R65" i="2" s="1"/>
  <c r="P66" i="2"/>
  <c r="R66" i="2" s="1"/>
  <c r="P67" i="2"/>
  <c r="R67" i="2" s="1"/>
  <c r="P68" i="2"/>
  <c r="R68" i="2" s="1"/>
  <c r="P69" i="2"/>
  <c r="R69" i="2" s="1"/>
  <c r="P70" i="2"/>
  <c r="R70" i="2" s="1"/>
  <c r="P71" i="2"/>
  <c r="R71" i="2" s="1"/>
  <c r="P72" i="2"/>
  <c r="R72" i="2" s="1"/>
  <c r="P73" i="2"/>
  <c r="R73" i="2" s="1"/>
  <c r="P74" i="2"/>
  <c r="R74" i="2" s="1"/>
  <c r="P75" i="2"/>
  <c r="R75" i="2" s="1"/>
  <c r="P76" i="2"/>
  <c r="R76" i="2" s="1"/>
  <c r="P77" i="2"/>
  <c r="R77" i="2" s="1"/>
  <c r="P78" i="2"/>
  <c r="R78" i="2" s="1"/>
  <c r="P79" i="2"/>
  <c r="R79" i="2" s="1"/>
  <c r="P80" i="2"/>
  <c r="R80" i="2" s="1"/>
  <c r="P81" i="2"/>
  <c r="R81" i="2" s="1"/>
  <c r="P82" i="2"/>
  <c r="R82" i="2" s="1"/>
  <c r="P83" i="2"/>
  <c r="R83" i="2" s="1"/>
  <c r="P84" i="2"/>
  <c r="R84" i="2" s="1"/>
  <c r="P85" i="2"/>
  <c r="R85" i="2" s="1"/>
  <c r="P86" i="2"/>
  <c r="R86" i="2" s="1"/>
  <c r="P87" i="2"/>
  <c r="R87" i="2" s="1"/>
  <c r="P88" i="2"/>
  <c r="R88" i="2" s="1"/>
  <c r="P89" i="2"/>
  <c r="R89" i="2" s="1"/>
  <c r="P90" i="2"/>
  <c r="R90" i="2" s="1"/>
  <c r="P91" i="2"/>
  <c r="R91" i="2" s="1"/>
  <c r="P92" i="2"/>
  <c r="R92" i="2" s="1"/>
  <c r="P93" i="2"/>
  <c r="R93" i="2" s="1"/>
  <c r="P94" i="2"/>
  <c r="R94" i="2" s="1"/>
  <c r="P95" i="2"/>
  <c r="R95" i="2" s="1"/>
  <c r="P96" i="2"/>
  <c r="R96" i="2" s="1"/>
  <c r="P97" i="2"/>
  <c r="R97" i="2" s="1"/>
  <c r="P98" i="2"/>
  <c r="R98" i="2" s="1"/>
  <c r="P99" i="2"/>
  <c r="R99" i="2" s="1"/>
  <c r="P100" i="2"/>
  <c r="R100" i="2" s="1"/>
  <c r="P101" i="2"/>
  <c r="R101" i="2" s="1"/>
  <c r="P102" i="2"/>
  <c r="R102" i="2" s="1"/>
  <c r="P103" i="2"/>
  <c r="R103" i="2" s="1"/>
  <c r="P104" i="2"/>
  <c r="R104" i="2" s="1"/>
  <c r="P105" i="2"/>
  <c r="R105" i="2" s="1"/>
  <c r="P106" i="2"/>
  <c r="R106" i="2" s="1"/>
  <c r="P107" i="2"/>
  <c r="R107" i="2" s="1"/>
  <c r="P108" i="2"/>
  <c r="R108" i="2" s="1"/>
  <c r="P109" i="2"/>
  <c r="R109" i="2" s="1"/>
  <c r="P110" i="2"/>
  <c r="R110" i="2" s="1"/>
  <c r="P111" i="2"/>
  <c r="R111" i="2" s="1"/>
  <c r="P112" i="2"/>
  <c r="R112" i="2" s="1"/>
  <c r="P113" i="2"/>
  <c r="R113" i="2" s="1"/>
  <c r="P114" i="2"/>
  <c r="R114" i="2" s="1"/>
  <c r="P115" i="2"/>
  <c r="R115" i="2" s="1"/>
  <c r="P116" i="2"/>
  <c r="R116" i="2" s="1"/>
  <c r="P117" i="2"/>
  <c r="R117" i="2" s="1"/>
  <c r="P118" i="2"/>
  <c r="R118" i="2" s="1"/>
  <c r="P119" i="2"/>
  <c r="R119" i="2" s="1"/>
  <c r="O25" i="2"/>
  <c r="N42" i="2"/>
  <c r="O42" i="2"/>
  <c r="E9" i="2"/>
  <c r="O26" i="2"/>
  <c r="O27" i="2"/>
  <c r="O28" i="2"/>
  <c r="O29" i="2"/>
  <c r="O30" i="2"/>
  <c r="O31" i="2"/>
  <c r="O32" i="2"/>
  <c r="O33" i="2"/>
  <c r="O34" i="2"/>
  <c r="O35" i="2"/>
  <c r="O36" i="2"/>
  <c r="O37" i="2"/>
  <c r="O38" i="2"/>
  <c r="O39" i="2"/>
  <c r="O40" i="2"/>
  <c r="O41" i="2"/>
  <c r="O43" i="2"/>
  <c r="O44" i="2"/>
  <c r="O45" i="2"/>
  <c r="O46" i="2"/>
  <c r="O47" i="2"/>
  <c r="O48" i="2"/>
  <c r="O49" i="2"/>
  <c r="O50" i="2"/>
  <c r="O51" i="2"/>
  <c r="O52" i="2"/>
  <c r="O53" i="2"/>
  <c r="O54" i="2"/>
  <c r="O55" i="2"/>
  <c r="O56" i="2"/>
  <c r="O57" i="2"/>
  <c r="O58" i="2"/>
  <c r="O59" i="2"/>
  <c r="O60" i="2"/>
  <c r="O61" i="2"/>
  <c r="O62" i="2"/>
  <c r="O63" i="2"/>
  <c r="O64" i="2"/>
  <c r="O65" i="2"/>
  <c r="O66" i="2"/>
  <c r="O67" i="2"/>
  <c r="O68" i="2"/>
  <c r="O69" i="2"/>
  <c r="O70" i="2"/>
  <c r="O71" i="2"/>
  <c r="O72" i="2"/>
  <c r="O73" i="2"/>
  <c r="O74" i="2"/>
  <c r="O75" i="2"/>
  <c r="O76" i="2"/>
  <c r="O77" i="2"/>
  <c r="O78" i="2"/>
  <c r="O79" i="2"/>
  <c r="O80" i="2"/>
  <c r="O81" i="2"/>
  <c r="O82" i="2"/>
  <c r="O83" i="2"/>
  <c r="O84" i="2"/>
  <c r="O85" i="2"/>
  <c r="O86" i="2"/>
  <c r="O87" i="2"/>
  <c r="O88" i="2"/>
  <c r="O89" i="2"/>
  <c r="O90" i="2"/>
  <c r="O91" i="2"/>
  <c r="O92" i="2"/>
  <c r="O93" i="2"/>
  <c r="O94" i="2"/>
  <c r="O95" i="2"/>
  <c r="O96" i="2"/>
  <c r="O97" i="2"/>
  <c r="O98" i="2"/>
  <c r="O99" i="2"/>
  <c r="O100" i="2"/>
  <c r="O101" i="2"/>
  <c r="O102" i="2"/>
  <c r="O103" i="2"/>
  <c r="O104" i="2"/>
  <c r="O105" i="2"/>
  <c r="O106" i="2"/>
  <c r="O107" i="2"/>
  <c r="O108" i="2"/>
  <c r="O109" i="2"/>
  <c r="O110" i="2"/>
  <c r="O111" i="2"/>
  <c r="O112" i="2"/>
  <c r="O113" i="2"/>
  <c r="O114" i="2"/>
  <c r="O115" i="2"/>
  <c r="O116" i="2"/>
  <c r="O117" i="2"/>
  <c r="O118" i="2"/>
  <c r="O119" i="2"/>
  <c r="N32" i="2"/>
  <c r="N82" i="2"/>
  <c r="N81" i="2"/>
  <c r="N57" i="2"/>
  <c r="N44" i="2"/>
  <c r="N41" i="2"/>
  <c r="N40" i="2"/>
  <c r="N39" i="2"/>
  <c r="N38" i="2"/>
  <c r="N37" i="2"/>
  <c r="N36" i="2"/>
  <c r="B123" i="2" l="1" a="1"/>
  <c r="B123" i="2" s="1"/>
  <c r="E123" i="2" s="1"/>
  <c r="D124" i="2" l="1"/>
  <c r="E128" i="2"/>
  <c r="E127" i="2"/>
  <c r="E126" i="2"/>
  <c r="E125" i="2"/>
  <c r="E124" i="2"/>
  <c r="E130" i="2"/>
  <c r="E129" i="2"/>
  <c r="D130" i="2"/>
  <c r="D129" i="2"/>
  <c r="D128" i="2"/>
  <c r="D127" i="2"/>
  <c r="D126" i="2"/>
  <c r="D125" i="2"/>
  <c r="C124" i="2"/>
  <c r="C125" i="2"/>
  <c r="C126" i="2"/>
  <c r="C130" i="2"/>
  <c r="C129" i="2"/>
  <c r="C128" i="2"/>
  <c r="C127" i="2"/>
  <c r="C134" i="2"/>
  <c r="C135" i="2"/>
  <c r="C136" i="2"/>
  <c r="C137" i="2"/>
  <c r="C133" i="2"/>
  <c r="C141" i="2"/>
  <c r="C142" i="2"/>
  <c r="C143" i="2"/>
  <c r="C144" i="2"/>
  <c r="C146" i="2"/>
  <c r="N34" i="2"/>
  <c r="N33" i="2"/>
  <c r="N35" i="2"/>
  <c r="C148" i="2"/>
  <c r="C149" i="2"/>
  <c r="C147" i="2"/>
  <c r="C140" i="2"/>
  <c r="N54" i="2"/>
  <c r="N25" i="2"/>
  <c r="N28" i="2"/>
  <c r="N31" i="2"/>
  <c r="N30" i="2"/>
  <c r="N27" i="2"/>
  <c r="N26" i="2"/>
  <c r="N118" i="2"/>
  <c r="N119" i="2"/>
  <c r="N113" i="2"/>
  <c r="N115" i="2"/>
  <c r="N114" i="2"/>
  <c r="N112" i="2"/>
  <c r="N117" i="2"/>
  <c r="N116" i="2"/>
  <c r="N48" i="2"/>
  <c r="N55" i="2"/>
  <c r="N52" i="2"/>
  <c r="N49" i="2"/>
  <c r="N50" i="2"/>
  <c r="N51" i="2"/>
  <c r="N47" i="2"/>
  <c r="N46" i="2"/>
  <c r="N45" i="2"/>
  <c r="N43" i="2"/>
  <c r="N93" i="2"/>
  <c r="N94" i="2"/>
  <c r="N96" i="2"/>
  <c r="N98" i="2"/>
  <c r="N95" i="2"/>
  <c r="N99" i="2"/>
  <c r="N92" i="2"/>
  <c r="N111" i="2"/>
  <c r="N105" i="2"/>
  <c r="N104" i="2"/>
  <c r="N103" i="2"/>
  <c r="N102" i="2"/>
  <c r="N101" i="2"/>
  <c r="N109" i="2"/>
  <c r="N108" i="2"/>
  <c r="N107" i="2"/>
  <c r="N106" i="2"/>
  <c r="N100" i="2"/>
  <c r="N110" i="2"/>
  <c r="N80" i="2"/>
  <c r="N79" i="2"/>
  <c r="N89" i="2"/>
  <c r="N53" i="2"/>
  <c r="N64" i="2"/>
  <c r="N83" i="2"/>
  <c r="N65" i="2"/>
  <c r="N59" i="2"/>
  <c r="N60" i="2"/>
  <c r="N97" i="2"/>
  <c r="N56" i="2"/>
  <c r="N58" i="2"/>
  <c r="N88" i="2"/>
  <c r="N77" i="2"/>
  <c r="N70" i="2"/>
  <c r="N78" i="2"/>
  <c r="N85" i="2"/>
  <c r="N91" i="2"/>
  <c r="N76" i="2"/>
  <c r="N72" i="2"/>
  <c r="N63" i="2"/>
  <c r="N69" i="2"/>
  <c r="N61" i="2"/>
  <c r="N84" i="2"/>
  <c r="N86" i="2"/>
  <c r="N67" i="2"/>
  <c r="N71" i="2"/>
  <c r="N73" i="2"/>
  <c r="N75" i="2"/>
  <c r="N74" i="2"/>
  <c r="N68" i="2"/>
  <c r="N87" i="2"/>
  <c r="N90" i="2"/>
  <c r="N66" i="2"/>
  <c r="C123" i="2" l="1"/>
  <c r="D123"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<sst xmlns="http://schemas.openxmlformats.org/spreadsheetml/2006/main" count="649" uniqueCount="183">
  <si>
    <t>شريف</t>
  </si>
  <si>
    <t xml:space="preserve">صالح </t>
  </si>
  <si>
    <t xml:space="preserve">السيد </t>
  </si>
  <si>
    <t xml:space="preserve">خالد </t>
  </si>
  <si>
    <t xml:space="preserve">م. عمر </t>
  </si>
  <si>
    <t xml:space="preserve">Responsible </t>
  </si>
  <si>
    <t xml:space="preserve">الميزانية  تجنب مخالفة الأيداع </t>
  </si>
  <si>
    <t>مدن التقانة: قضية وترتيب أوراق</t>
  </si>
  <si>
    <t>سيارة إسلام والمطالبة بالدفع</t>
  </si>
  <si>
    <t>أبو حمود العنزي: الدفعات</t>
  </si>
  <si>
    <t>بنك الرياض: تجديد التسهيلات مع الأستاذ شريف وملاحظات التسهيلات مع ملاحظات سما</t>
  </si>
  <si>
    <t>بنك الرياض: ترتيب الدفع أون لاين</t>
  </si>
  <si>
    <t>بنك الرياض وحسابات جلمود: الدخول واستخدام مستخدم ثاني لحسابات جلمود</t>
  </si>
  <si>
    <t>آلية احتساب الضمانات والقروض على العمليات</t>
  </si>
  <si>
    <t>الهيئة العامة للزكاة والدخل</t>
  </si>
  <si>
    <t>رمضان ومتابعة الدفعة المقدمة</t>
  </si>
  <si>
    <t>حرارة الله يرحمه: الدفع على مراحل</t>
  </si>
  <si>
    <t>البرنامج الجديد مع الشامي</t>
  </si>
  <si>
    <t>أعمال آخر العام لإنهاء الميزانيات</t>
  </si>
  <si>
    <t>بنك الإنماء 2024: مشروع موريتانيا</t>
  </si>
  <si>
    <t>تثبيت الحقوق مع نافذ وخاصة موضوع تأجير المعدات</t>
  </si>
  <si>
    <t>مشروع المترو وترتيب مستخلصاته ودفوعاته</t>
  </si>
  <si>
    <t>حساب المقاولين مع المخالفات</t>
  </si>
  <si>
    <t>آجل إنهاء الموقف</t>
  </si>
  <si>
    <t>تجهيز تقرير ائتماني شهري يرسل بالبريد</t>
  </si>
  <si>
    <t>متابعة الجربوع في العقود التجارية بالكامل</t>
  </si>
  <si>
    <t>إبراهيم العلي والعوير: مكان نجد مطابقة أبيار القصيم</t>
  </si>
  <si>
    <t>البنك الفرنسي</t>
  </si>
  <si>
    <t>الموائمة</t>
  </si>
  <si>
    <t>عقود الإيجار</t>
  </si>
  <si>
    <t>تحديث البنوك</t>
  </si>
  <si>
    <t>المراجعة الدورية لموقع رماح وتقرير شهري</t>
  </si>
  <si>
    <t>تطبيق سياسات التشغيل المالي</t>
  </si>
  <si>
    <t>الضمانات النهائية</t>
  </si>
  <si>
    <t>متابعة صرف الختاميات</t>
  </si>
  <si>
    <t>متابعة صرف المستخلصات الحالية</t>
  </si>
  <si>
    <t xml:space="preserve">ترتيب كشوفات حسابات المساهمين  بالكمال  </t>
  </si>
  <si>
    <t xml:space="preserve">تصفية عقودهم حتى العام  2024 نهايته </t>
  </si>
  <si>
    <t xml:space="preserve">نظام التحفيز </t>
  </si>
  <si>
    <t xml:space="preserve"> تم المرور (سجل المركبات)</t>
  </si>
  <si>
    <t xml:space="preserve">مركز البنية التحتية </t>
  </si>
  <si>
    <t xml:space="preserve">التجهيز لرقابة المستندات </t>
  </si>
  <si>
    <t xml:space="preserve">المخالفات المرورية  وهيئة النقل </t>
  </si>
  <si>
    <t xml:space="preserve">التأمين  والترخيص  ومسوغات عدم التامين </t>
  </si>
  <si>
    <t xml:space="preserve">اجراء السحب الخاص بأي سيارات  تكرر مخالفاتها من شركة صلت </t>
  </si>
  <si>
    <t xml:space="preserve">سجل مخالفات  إيصال 2  والطرف المتسبب  والمتحمل </t>
  </si>
  <si>
    <t xml:space="preserve">توقع حركة إيصال للرياض للسنة الحالة </t>
  </si>
  <si>
    <t xml:space="preserve">أسباب العزوف عن مشاريع جدة </t>
  </si>
  <si>
    <t xml:space="preserve">ضمان استمرارية إيصال  2 بنفس الطريقة </t>
  </si>
  <si>
    <t xml:space="preserve">معدل تكلفة الفرقة والمقاول  ومعدل الإنتاج </t>
  </si>
  <si>
    <t xml:space="preserve">الوصف الوظيفي لكل موظف بإيصال  من الاهم للأقل  أهمية </t>
  </si>
  <si>
    <t xml:space="preserve">بطاقات اعمال لرؤساء الأقسام والمهندسين  موحدة </t>
  </si>
  <si>
    <t>الاجتماعات الدورية والشهرية</t>
  </si>
  <si>
    <t xml:space="preserve">تقرير عن المشاريع القديمة بالكامل </t>
  </si>
  <si>
    <t xml:space="preserve">Pipe  line Project report  تقرير عن حالة المشاريع تحت الدراسة من كافة الجهات </t>
  </si>
  <si>
    <t xml:space="preserve">Subject </t>
  </si>
  <si>
    <t xml:space="preserve">المطور الانتهاء من التعاقد وتصفية الحساب </t>
  </si>
  <si>
    <t xml:space="preserve">الاتفاقية العامة  شركة المياه </t>
  </si>
  <si>
    <t xml:space="preserve">مسوغات الصرف  للمستخلصات الختامية </t>
  </si>
  <si>
    <t xml:space="preserve">الزكاة والدخل والضريبة ( تعيين مستشار للإستفادة من المبادرة  ) </t>
  </si>
  <si>
    <t xml:space="preserve">موظفين الشركة على قوى والتأمينات </t>
  </si>
  <si>
    <t xml:space="preserve"> برنامج هدف وتأسيسي شركة موارد بشرية</t>
  </si>
  <si>
    <t xml:space="preserve">تأمين مشروع 26 متفرقات </t>
  </si>
  <si>
    <t xml:space="preserve">Task Priority Tracker </t>
  </si>
  <si>
    <t>No.</t>
  </si>
  <si>
    <t>Priority</t>
  </si>
  <si>
    <t>Status</t>
  </si>
  <si>
    <t xml:space="preserve">Low </t>
  </si>
  <si>
    <t>High</t>
  </si>
  <si>
    <t>Meduim</t>
  </si>
  <si>
    <t xml:space="preserve">Planned </t>
  </si>
  <si>
    <t>In work</t>
  </si>
  <si>
    <t xml:space="preserve">Done </t>
  </si>
  <si>
    <t xml:space="preserve">السكرتاريا </t>
  </si>
  <si>
    <t xml:space="preserve">م .رمضان </t>
  </si>
  <si>
    <t xml:space="preserve">م. سعيد </t>
  </si>
  <si>
    <t xml:space="preserve">الإنتهاء من الجدول الزمني وتعديله </t>
  </si>
  <si>
    <t xml:space="preserve">فرق سعر الديزل </t>
  </si>
  <si>
    <t xml:space="preserve">حصة أرامكو </t>
  </si>
  <si>
    <t xml:space="preserve">Urgent </t>
  </si>
  <si>
    <t>Due Today</t>
  </si>
  <si>
    <t>Progress Report</t>
  </si>
  <si>
    <t>Task Date</t>
  </si>
  <si>
    <t>Response</t>
  </si>
  <si>
    <t>Monitor</t>
  </si>
  <si>
    <t xml:space="preserve">Close </t>
  </si>
  <si>
    <t>Receipt</t>
  </si>
  <si>
    <t xml:space="preserve">	Execution </t>
  </si>
  <si>
    <t>Close Date</t>
  </si>
  <si>
    <t>Evaluation</t>
  </si>
  <si>
    <t xml:space="preserve">Cancelled </t>
  </si>
  <si>
    <t xml:space="preserve">On Hold </t>
  </si>
  <si>
    <t xml:space="preserve">Task By Assignee </t>
  </si>
  <si>
    <t xml:space="preserve">Task By Priority </t>
  </si>
  <si>
    <t xml:space="preserve">Category </t>
  </si>
  <si>
    <t xml:space="preserve">Finanace Management </t>
  </si>
  <si>
    <t xml:space="preserve">Human Resources </t>
  </si>
  <si>
    <t xml:space="preserve">Project  Management </t>
  </si>
  <si>
    <t>Secretarial Department</t>
  </si>
  <si>
    <t>Customer Relationship Management</t>
  </si>
  <si>
    <t xml:space="preserve"> Task By Category </t>
  </si>
  <si>
    <t>`</t>
  </si>
  <si>
    <t>NO. Task</t>
  </si>
  <si>
    <t>Email</t>
  </si>
  <si>
    <t>00@Alnimal.com.sa</t>
  </si>
  <si>
    <t>Whatsaap</t>
  </si>
  <si>
    <t xml:space="preserve">العمل على رفع مستوى المشاريع الى L 4  </t>
  </si>
  <si>
    <t xml:space="preserve">بلان والقضية مع المحامي </t>
  </si>
  <si>
    <t>Urgent</t>
  </si>
  <si>
    <t xml:space="preserve">Recovery Plane </t>
  </si>
  <si>
    <t xml:space="preserve">اسعار رسوم الفسوحات </t>
  </si>
  <si>
    <t xml:space="preserve">مخالفات البنية  ( قضايا ,اعتراض ) </t>
  </si>
  <si>
    <t xml:space="preserve">تقرير عن الفسوحات </t>
  </si>
  <si>
    <t xml:space="preserve">مدير مشروع  عقد 26 </t>
  </si>
  <si>
    <t xml:space="preserve">الإنتهاء من التعاقد مع مجموعة الجوهي  المهندس بهجت عديلي </t>
  </si>
  <si>
    <t xml:space="preserve"> الخطة المالية للمهندس رمضان للإيصال 2 والهيكل التنظيمي مهم جدًا</t>
  </si>
  <si>
    <t xml:space="preserve">الموقف المالي GTC </t>
  </si>
  <si>
    <t xml:space="preserve">تحديد مسؤوليات الاعمال مشروع إيصال 2 </t>
  </si>
  <si>
    <t xml:space="preserve"> عمل فرقة للفسوحات لإخلاء الطرف النهائي</t>
  </si>
  <si>
    <t xml:space="preserve">تنظيف سجل  المقاول مع تركي </t>
  </si>
  <si>
    <t xml:space="preserve">بنك الرياض </t>
  </si>
  <si>
    <t xml:space="preserve">موازنه مع تدفق نقدي لكافة اعمال الشركة </t>
  </si>
  <si>
    <t xml:space="preserve">تصفية عقود الأحفاد </t>
  </si>
  <si>
    <t xml:space="preserve">تصفية حسابات المقاولين </t>
  </si>
  <si>
    <t xml:space="preserve">المقاولين والمخالفات </t>
  </si>
  <si>
    <t>. خالد والتطور الوظيفي</t>
  </si>
  <si>
    <t xml:space="preserve">بطاقة تطوير وظيفي مع مسارات المهنية للعمل </t>
  </si>
  <si>
    <t xml:space="preserve"> شريف والتطور الوظيفي</t>
  </si>
  <si>
    <t>. سيكل الرواتب</t>
  </si>
  <si>
    <t xml:space="preserve"> شهادة التصنيف الجدولة</t>
  </si>
  <si>
    <t>. التصنيف مكتب سحابة الأعمال 2024</t>
  </si>
  <si>
    <t xml:space="preserve"> تمويل جلمود السيد مع عبد الله باسويد</t>
  </si>
  <si>
    <t>. الضمانات النهائية</t>
  </si>
  <si>
    <t xml:space="preserve"> ترتيب المكاتب  بأفكار إبداعية</t>
  </si>
  <si>
    <t>. إعلان عن قيام لجنة</t>
  </si>
  <si>
    <t>. الضمانات شركة المياه خطاب الرئيس</t>
  </si>
  <si>
    <t xml:space="preserve"> السكرتاريا</t>
  </si>
  <si>
    <t xml:space="preserve"> الميزانيات لجلمود ونجد مكتب</t>
  </si>
  <si>
    <t xml:space="preserve">Low  </t>
  </si>
  <si>
    <t>التأكيد على دخول ناجز السكرتاريا</t>
  </si>
  <si>
    <t xml:space="preserve">قضية 620 الف المرتبطة بشركة فراس </t>
  </si>
  <si>
    <t xml:space="preserve">الرد على تقرير الفسوحات مع المياه وفراس </t>
  </si>
  <si>
    <t>يمكنك إضافة روابط مباشرة لمهام أو مستندات معينة في تيمز داخل ملف Excel. هذا يمكن أن يتم عن طريق:</t>
  </si>
  <si>
    <t>نسخ رابط المحادثة أو القناة في تيمز ولصقه في الخلايا المناسبة في ملف Excel.</t>
  </si>
  <si>
    <t>يمكنك إضافة زر في Excel يستخدم ماكرو (Macro) لفتح محادثة جديدة في تيمز:</t>
  </si>
  <si>
    <t>افتح Excel.</t>
  </si>
  <si>
    <t>انتقل إلى "المطور" (Developer) في الشريط العلوي (إذا لم يكن مرئيًا، يمكنك تفعيله من إعدادات Excel).</t>
  </si>
  <si>
    <t>اختر "إدراج" (Insert) ثم اختر "زر" (Button).</t>
  </si>
  <si>
    <t>قم بكتابة كود ماكرو يقوم بفتح تطبيق تيمز مع رابط محدد.</t>
  </si>
  <si>
    <t>إعداد تدفق (Flow) يقوم بإرسال إشعارات أو تحديثات من Excel إلى تيمز.</t>
  </si>
  <si>
    <t>على سبيل المثال، يمكنك إعداد تدفق يقوم بإرسال رسالة إلى قناة معينة في تيمز عندما يتم تحديث حالة مهمة في Excel.</t>
  </si>
  <si>
    <t>يمكنك تضمين قسم في الملف لتحديد طريقة التواصل عبر تيمز، مثل إنشاء قناة مخصصة لمتابعة تقدم المهام، بحيث يتمكن جميع الأعضاء من مناقشة الأمور المتعلقة بالمهام.</t>
  </si>
  <si>
    <t>إذا كان لديك اشتراك في Office 365، يمكنك استخدام ميزات المزامنة بين تيمز وExcel، حيث يمكنك مشاركة الملف عبر تيمز مباشرة.</t>
  </si>
  <si>
    <t>بمجرد رفع الملف إلى SharePoint أو OneDrive، يمكنك مشاركته مع الفريق عبر تيمز.</t>
  </si>
  <si>
    <t>خلاصة</t>
  </si>
  <si>
    <t>باستخدام هذه الطرق، يمكنك تحسين التكامل بين ملف "Task Priority Tracker" ومايكروسوفت تيمز، مما يسهل التواصل والتعاون بين أعضاء الفريق.</t>
  </si>
  <si>
    <r>
      <t xml:space="preserve">لإضافة ميزة التكامل مع </t>
    </r>
    <r>
      <rPr>
        <b/>
        <sz val="11"/>
        <color theme="1"/>
        <rFont val="Calibri"/>
        <family val="2"/>
        <scheme val="minor"/>
      </rPr>
      <t>مايكروسوفت تيمز</t>
    </r>
    <r>
      <rPr>
        <sz val="11"/>
        <color theme="1"/>
        <rFont val="Calibri"/>
        <family val="2"/>
        <scheme val="minor"/>
      </rPr>
      <t xml:space="preserve"> إلى ملف "Task Priority Tracker"، يمكنك اتباع الخطوات التالية:</t>
    </r>
  </si>
  <si>
    <r>
      <t xml:space="preserve">يمكنك استخدام تطبيقات مثل </t>
    </r>
    <r>
      <rPr>
        <b/>
        <sz val="11"/>
        <color theme="1"/>
        <rFont val="Calibri"/>
        <family val="2"/>
        <scheme val="minor"/>
      </rPr>
      <t>Zapier</t>
    </r>
    <r>
      <rPr>
        <sz val="11"/>
        <color theme="1"/>
        <rFont val="Calibri"/>
        <family val="2"/>
        <scheme val="minor"/>
      </rPr>
      <t xml:space="preserve"> أو </t>
    </r>
    <r>
      <rPr>
        <b/>
        <sz val="11"/>
        <color theme="1"/>
        <rFont val="Calibri"/>
        <family val="2"/>
        <scheme val="minor"/>
      </rPr>
      <t>Power Automate</t>
    </r>
    <r>
      <rPr>
        <sz val="11"/>
        <color theme="1"/>
        <rFont val="Calibri"/>
        <family val="2"/>
        <scheme val="minor"/>
      </rPr>
      <t xml:space="preserve"> (سابقًا Microsoft Flow) لربط Excel مع تيمز. يمكن ذلك عن طريق:</t>
    </r>
  </si>
  <si>
    <t xml:space="preserve"> استخدام الروابط</t>
  </si>
  <si>
    <t xml:space="preserve"> إضافة زر لبدء محادثة</t>
  </si>
  <si>
    <t xml:space="preserve"> استخدام تطبيقات الطرف الثالث</t>
  </si>
  <si>
    <t xml:space="preserve"> استخدام تيمز كأداة تواصل</t>
  </si>
  <si>
    <t xml:space="preserve"> المزامنة مع تطبيقات Office 365</t>
  </si>
  <si>
    <t>Due Date</t>
  </si>
  <si>
    <t>Gantt Chart</t>
  </si>
  <si>
    <t xml:space="preserve">Milestone </t>
  </si>
  <si>
    <t xml:space="preserve">Start </t>
  </si>
  <si>
    <t xml:space="preserve">Due </t>
  </si>
  <si>
    <t xml:space="preserve">Number </t>
  </si>
  <si>
    <t>Progress</t>
  </si>
  <si>
    <t>Rate</t>
  </si>
  <si>
    <t>Reward</t>
  </si>
  <si>
    <t>Password</t>
  </si>
  <si>
    <t>User Name</t>
  </si>
  <si>
    <t>S123654</t>
  </si>
  <si>
    <t>E123789</t>
  </si>
  <si>
    <t>K123456</t>
  </si>
  <si>
    <t>S555000</t>
  </si>
  <si>
    <t>S444444</t>
  </si>
  <si>
    <t>M999999</t>
  </si>
  <si>
    <t>S363636</t>
  </si>
  <si>
    <t>A000999</t>
  </si>
  <si>
    <t>User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</si>
</sst>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d;@"/>
  </numFmts>
  <fonts count="21" x14ac:knownFonts="1">
    <font>
      <sz val="11"/>
      <color theme="1"/>
      <name val="Calibri"/>
      <family val="2"/>
      <scheme val="minor"/>
    </font>
    <font>
      <sz val="18"/>
      <color theme="3"/>
      <name val="Calibri Light"/>
      <family val="2"/>
      <scheme val="major"/>
    </font>
    <font>
      <b/>
      <sz val="20"/>
      <color theme="1"/>
      <name val="Calibri"/>
      <family val="2"/>
      <scheme val="minor"/>
    </font>
    <font>
      <b/>
      <sz val="18"/>
      <color theme="3"/>
      <name val="Calibri Light"/>
      <family val="1"/>
      <scheme val="major"/>
    </font>
    <font>
      <b/>
      <sz val="48"/>
      <color theme="3"/>
      <name val="Calibri Light"/>
      <family val="1"/>
      <scheme val="major"/>
    </font>
    <font>
      <b/>
      <sz val="20"/>
      <color theme="3"/>
      <name val="Calibri"/>
      <family val="2"/>
      <scheme val="minor"/>
    </font>
    <font>
      <b/>
      <sz val="18"/>
      <color theme="3"/>
      <name val="Calibri"/>
      <family val="2"/>
      <scheme val="minor"/>
    </font>
    <font>
      <sz val="18"/>
      <color theme="3"/>
      <name val="Calibri"/>
      <family val="2"/>
      <scheme val="minor"/>
    </font>
    <font>
      <sz val="18"/>
      <color theme="9"/>
      <name val="Calibri"/>
      <family val="2"/>
      <scheme val="minor"/>
    </font>
    <font>
      <sz val="18"/>
      <color theme="1"/>
      <name val="Calibri"/>
      <family val="2"/>
      <scheme val="minor"/>
    </font>
    <font>
      <u/>
      <sz val="11"/>
      <color theme="10"/>
      <name val="Calibri"/>
      <family val="2"/>
      <scheme val="minor"/>
    </font>
    <font>
      <u/>
      <sz val="18"/>
      <color theme="10"/>
      <name val="Calibri"/>
      <family val="2"/>
      <scheme val="minor"/>
    </font>
    <font>
      <b/>
      <sz val="18"/>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3.5"/>
      <color theme="1"/>
      <name val="Calibri"/>
      <family val="2"/>
      <scheme val="minor"/>
    </font>
    <font>
      <sz val="8"/>
      <name val="Calibri"/>
      <family val="2"/>
      <scheme val="minor"/>
    </font>
    <font>
      <sz val="24"/>
      <name val="Calibri"/>
      <family val="2"/>
      <scheme val="minor"/>
    </font>
    <font>
      <b/>
      <sz val="14"/>
      <color theme="1"/>
      <name val="Calibri"/>
      <family val="2"/>
      <scheme val="minor"/>
    </font>
    <font>
      <sz val="11"/>
      <color rgb="FF000000"/>
      <name val="Calibri"/>
      <family val="2"/>
    </font>
  </fonts>
  <fills count="7">
    <fill>
      <patternFill patternType="none"/>
    </fill>
    <fill>
      <patternFill patternType="gray125"/>
    </fill>
    <fill>
      <patternFill patternType="solid">
        <fgColor theme="5" tint="0.79998168889431442"/>
        <bgColor indexed="64"/>
      </patternFill>
    </fill>
    <fill>
      <patternFill patternType="solid">
        <fgColor theme="6" tint="0.79998168889431442"/>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2" tint="-9.9978637043366805E-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theme="1" tint="0.499984740745262"/>
      </left>
      <right style="thin">
        <color indexed="64"/>
      </right>
      <top style="medium">
        <color theme="1" tint="0.499984740745262"/>
      </top>
      <bottom style="medium">
        <color theme="1" tint="0.499984740745262"/>
      </bottom>
      <diagonal/>
    </border>
    <border>
      <left style="thin">
        <color indexed="64"/>
      </left>
      <right style="medium">
        <color theme="1" tint="0.499984740745262"/>
      </right>
      <top style="medium">
        <color theme="1" tint="0.499984740745262"/>
      </top>
      <bottom style="medium">
        <color theme="1" tint="0.499984740745262"/>
      </bottom>
      <diagonal/>
    </border>
    <border>
      <left style="medium">
        <color theme="1" tint="0.499984740745262"/>
      </left>
      <right style="thin">
        <color indexed="64"/>
      </right>
      <top/>
      <bottom style="medium">
        <color theme="1" tint="0.499984740745262"/>
      </bottom>
      <diagonal/>
    </border>
    <border>
      <left style="thin">
        <color indexed="64"/>
      </left>
      <right style="medium">
        <color theme="1" tint="0.499984740745262"/>
      </right>
      <top/>
      <bottom style="medium">
        <color theme="1" tint="0.499984740745262"/>
      </bottom>
      <diagonal/>
    </border>
    <border>
      <left style="thin">
        <color indexed="64"/>
      </left>
      <right/>
      <top style="medium">
        <color theme="1" tint="0.499984740745262"/>
      </top>
      <bottom style="medium">
        <color theme="1" tint="0.499984740745262"/>
      </bottom>
      <diagonal/>
    </border>
    <border>
      <left/>
      <right style="thin">
        <color indexed="64"/>
      </right>
      <top style="thin">
        <color indexed="64"/>
      </top>
      <bottom/>
      <diagonal/>
    </border>
    <border>
      <left style="thin">
        <color indexed="64"/>
      </left>
      <right/>
      <top/>
      <bottom style="medium">
        <color theme="1" tint="0.499984740745262"/>
      </bottom>
      <diagonal/>
    </border>
    <border>
      <left style="medium">
        <color indexed="64"/>
      </left>
      <right style="thin">
        <color indexed="64"/>
      </right>
      <top style="medium">
        <color indexed="64"/>
      </top>
      <bottom style="medium">
        <color indexed="64"/>
      </bottom>
      <diagonal/>
    </border>
    <border>
      <left style="medium">
        <color theme="1" tint="0.499984740745262"/>
      </left>
      <right style="thin">
        <color indexed="64"/>
      </right>
      <top style="medium">
        <color indexed="64"/>
      </top>
      <bottom style="medium">
        <color indexed="64"/>
      </bottom>
      <diagonal/>
    </border>
    <border>
      <left style="medium">
        <color theme="1" tint="0.499984740745262"/>
      </left>
      <right style="medium">
        <color indexed="64"/>
      </right>
      <top style="medium">
        <color indexed="64"/>
      </top>
      <bottom style="medium">
        <color indexed="64"/>
      </bottom>
      <diagonal/>
    </border>
  </borders>
  <cellStyleXfs count="3">
    <xf numFmtId="0" fontId="0" fillId="0" borderId="0"/>
    <xf numFmtId="0" fontId="1" fillId="0" borderId="0" applyNumberFormat="0" applyFill="0" applyBorder="0" applyAlignment="0" applyProtection="0"/>
    <xf numFmtId="0" fontId="10" fillId="0" borderId="0" applyNumberFormat="0" applyFill="0" applyBorder="0" applyAlignment="0" applyProtection="0"/>
  </cellStyleXfs>
  <cellXfs count="66">
    <xf numFmtId="0" fontId="0" fillId="0" borderId="0" xfId="0"/>
    <xf numFmtId="0" fontId="3" fillId="0" borderId="0" xfId="1" applyFont="1" applyAlignment="1">
      <alignment horizontal="center"/>
    </xf>
    <xf numFmtId="0" fontId="2" fillId="0" borderId="0" xfId="0" applyFont="1"/>
    <xf numFmtId="0" fontId="2" fillId="0" borderId="0" xfId="0" applyFont="1" applyAlignment="1">
      <alignment horizontal="center"/>
    </xf>
    <xf numFmtId="0" fontId="4" fillId="0" borderId="0" xfId="1" applyFont="1"/>
    <xf numFmtId="0" fontId="5" fillId="3" borderId="1"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9" xfId="0" applyFont="1" applyFill="1" applyBorder="1" applyAlignment="1">
      <alignment horizontal="center" vertical="center" textRotation="90" shrinkToFit="1"/>
    </xf>
    <xf numFmtId="0" fontId="5" fillId="3" borderId="4" xfId="0" applyFont="1" applyFill="1" applyBorder="1" applyAlignment="1">
      <alignment horizontal="center" vertical="center" textRotation="90" shrinkToFit="1"/>
    </xf>
    <xf numFmtId="0" fontId="5" fillId="3" borderId="5" xfId="0" applyFont="1" applyFill="1" applyBorder="1" applyAlignment="1">
      <alignment horizontal="center" vertical="center" textRotation="90" shrinkToFit="1"/>
    </xf>
    <xf numFmtId="0" fontId="5" fillId="3" borderId="6" xfId="0" applyFont="1" applyFill="1" applyBorder="1" applyAlignment="1">
      <alignment horizontal="center" vertical="center" textRotation="90" shrinkToFit="1"/>
    </xf>
    <xf numFmtId="0" fontId="6" fillId="2" borderId="1" xfId="0" applyFont="1" applyFill="1" applyBorder="1" applyAlignment="1">
      <alignment horizontal="center"/>
    </xf>
    <xf numFmtId="0" fontId="6" fillId="2" borderId="2" xfId="0" applyFont="1" applyFill="1" applyBorder="1" applyAlignment="1">
      <alignment horizontal="center"/>
    </xf>
    <xf numFmtId="0" fontId="7" fillId="2" borderId="1" xfId="0" applyFont="1" applyFill="1" applyBorder="1" applyAlignment="1">
      <alignment horizontal="center"/>
    </xf>
    <xf numFmtId="0" fontId="7" fillId="2" borderId="5" xfId="0" applyFont="1" applyFill="1" applyBorder="1" applyAlignment="1">
      <alignment horizontal="left"/>
    </xf>
    <xf numFmtId="14" fontId="6" fillId="2" borderId="5" xfId="0" applyNumberFormat="1" applyFont="1" applyFill="1" applyBorder="1" applyAlignment="1">
      <alignment horizontal="left"/>
    </xf>
    <xf numFmtId="0" fontId="7" fillId="2" borderId="1" xfId="0" applyFont="1" applyFill="1" applyBorder="1" applyAlignment="1">
      <alignment horizontal="center"/>
      <extLst>
        <ext xmlns:xfpb="http://schemas.microsoft.com/office/spreadsheetml/2022/featurepropertybag" uri="{C7286773-470A-42A8-94C5-96B5CB345126}">
          <xfpb:xfComplement i="0"/>
        </ext>
      </extLst>
    </xf>
    <xf numFmtId="0" fontId="8" fillId="2" borderId="1" xfId="0" applyFont="1" applyFill="1" applyBorder="1"/>
    <xf numFmtId="0" fontId="7" fillId="2" borderId="3" xfId="0" applyFont="1" applyFill="1" applyBorder="1" applyAlignment="1">
      <alignment horizontal="center"/>
    </xf>
    <xf numFmtId="14" fontId="6" fillId="2" borderId="1" xfId="0" applyNumberFormat="1" applyFont="1" applyFill="1" applyBorder="1" applyAlignment="1">
      <alignment horizontal="left"/>
    </xf>
    <xf numFmtId="0" fontId="7" fillId="2" borderId="1" xfId="0" applyFont="1" applyFill="1" applyBorder="1" applyAlignment="1">
      <alignment horizontal="left"/>
    </xf>
    <xf numFmtId="14" fontId="7" fillId="2" borderId="1" xfId="0" applyNumberFormat="1" applyFont="1" applyFill="1" applyBorder="1" applyAlignment="1">
      <alignment horizontal="center"/>
    </xf>
    <xf numFmtId="0" fontId="7" fillId="2" borderId="7" xfId="0" applyFont="1" applyFill="1" applyBorder="1" applyAlignment="1">
      <alignment horizontal="center"/>
      <extLst>
        <ext xmlns:xfpb="http://schemas.microsoft.com/office/spreadsheetml/2022/featurepropertybag" uri="{C7286773-470A-42A8-94C5-96B5CB345126}">
          <xfpb:xfComplement i="0"/>
        </ext>
      </extLst>
    </xf>
    <xf numFmtId="0" fontId="8" fillId="2" borderId="7" xfId="0" applyFont="1" applyFill="1" applyBorder="1"/>
    <xf numFmtId="0" fontId="7" fillId="2" borderId="7" xfId="0" applyFont="1" applyFill="1" applyBorder="1" applyAlignment="1">
      <alignment horizontal="center"/>
    </xf>
    <xf numFmtId="0" fontId="7" fillId="2" borderId="8" xfId="0" applyFont="1" applyFill="1" applyBorder="1" applyAlignment="1">
      <alignment horizontal="center"/>
    </xf>
    <xf numFmtId="0" fontId="9" fillId="2" borderId="0" xfId="0" applyFont="1" applyFill="1"/>
    <xf numFmtId="0" fontId="11" fillId="2" borderId="0" xfId="2" applyFont="1" applyFill="1"/>
    <xf numFmtId="0" fontId="12" fillId="0" borderId="0" xfId="0" applyFont="1"/>
    <xf numFmtId="0" fontId="7" fillId="2" borderId="1" xfId="0" applyFont="1" applyFill="1" applyBorder="1" applyAlignment="1">
      <alignment horizontal="center" vertical="center"/>
    </xf>
    <xf numFmtId="0" fontId="7" fillId="2" borderId="7" xfId="0" applyFont="1" applyFill="1" applyBorder="1" applyAlignment="1">
      <alignment horizontal="center" vertical="center"/>
    </xf>
    <xf numFmtId="0" fontId="0" fillId="0" borderId="0" xfId="0" applyAlignment="1">
      <alignment horizontal="right"/>
    </xf>
    <xf numFmtId="0" fontId="16" fillId="0" borderId="0" xfId="0" applyFont="1" applyAlignment="1">
      <alignment horizontal="right" vertical="center"/>
    </xf>
    <xf numFmtId="0" fontId="0" fillId="0" borderId="0" xfId="0" applyAlignment="1">
      <alignment horizontal="right" vertical="center" indent="1"/>
    </xf>
    <xf numFmtId="0" fontId="14" fillId="0" borderId="0" xfId="0" applyFont="1"/>
    <xf numFmtId="14" fontId="7" fillId="2" borderId="7" xfId="0" applyNumberFormat="1" applyFont="1" applyFill="1" applyBorder="1" applyAlignment="1">
      <alignment horizontal="center"/>
    </xf>
    <xf numFmtId="0" fontId="0" fillId="0" borderId="0" xfId="0" applyAlignment="1">
      <alignment horizontal="center"/>
    </xf>
    <xf numFmtId="0" fontId="18" fillId="5" borderId="0" xfId="0" applyFont="1" applyFill="1" applyAlignment="1">
      <alignment horizontal="center"/>
    </xf>
    <xf numFmtId="0" fontId="0" fillId="5" borderId="0" xfId="0" applyFill="1"/>
    <xf numFmtId="0" fontId="0" fillId="5" borderId="0" xfId="0" applyFill="1" applyAlignment="1">
      <alignment horizontal="center"/>
    </xf>
    <xf numFmtId="164" fontId="15" fillId="4" borderId="0" xfId="0" applyNumberFormat="1" applyFont="1" applyFill="1"/>
    <xf numFmtId="164" fontId="13" fillId="4" borderId="0" xfId="0" applyNumberFormat="1" applyFont="1" applyFill="1"/>
    <xf numFmtId="0" fontId="0" fillId="0" borderId="1" xfId="0" applyBorder="1"/>
    <xf numFmtId="0" fontId="0" fillId="6" borderId="0" xfId="0" applyFill="1"/>
    <xf numFmtId="0" fontId="14" fillId="6" borderId="0" xfId="0" applyFont="1" applyFill="1" applyAlignment="1">
      <alignment horizontal="center"/>
    </xf>
    <xf numFmtId="0" fontId="2" fillId="6" borderId="10" xfId="0" applyFont="1" applyFill="1" applyBorder="1" applyAlignment="1">
      <alignment horizontal="center"/>
    </xf>
    <xf numFmtId="0" fontId="2" fillId="6" borderId="14" xfId="0" applyFont="1" applyFill="1" applyBorder="1" applyAlignment="1">
      <alignment horizontal="center"/>
    </xf>
    <xf numFmtId="0" fontId="2" fillId="6" borderId="11" xfId="0" applyFont="1" applyFill="1" applyBorder="1" applyAlignment="1">
      <alignment horizontal="center"/>
    </xf>
    <xf numFmtId="0" fontId="2" fillId="6" borderId="12" xfId="0" applyFont="1" applyFill="1" applyBorder="1" applyAlignment="1">
      <alignment horizontal="center"/>
    </xf>
    <xf numFmtId="0" fontId="2" fillId="6" borderId="13" xfId="0" applyFont="1" applyFill="1" applyBorder="1" applyAlignment="1">
      <alignment horizontal="center"/>
    </xf>
    <xf numFmtId="0" fontId="6" fillId="2" borderId="7" xfId="0" applyFont="1" applyFill="1" applyBorder="1" applyAlignment="1">
      <alignment horizontal="center"/>
    </xf>
    <xf numFmtId="0" fontId="6" fillId="2" borderId="15" xfId="0" applyFont="1" applyFill="1" applyBorder="1" applyAlignment="1">
      <alignment horizontal="center"/>
    </xf>
    <xf numFmtId="0" fontId="7" fillId="2" borderId="7" xfId="0" applyFont="1" applyFill="1" applyBorder="1" applyAlignment="1">
      <alignment horizontal="left"/>
    </xf>
    <xf numFmtId="14" fontId="6" fillId="2" borderId="7" xfId="0" applyNumberFormat="1" applyFont="1" applyFill="1" applyBorder="1" applyAlignment="1">
      <alignment horizontal="left"/>
    </xf>
    <xf numFmtId="0" fontId="2" fillId="6" borderId="16" xfId="0" applyFont="1" applyFill="1" applyBorder="1" applyAlignment="1">
      <alignment horizontal="center"/>
    </xf>
    <xf numFmtId="0" fontId="2" fillId="6" borderId="17" xfId="0" applyFont="1" applyFill="1" applyBorder="1" applyAlignment="1">
      <alignment horizontal="center"/>
    </xf>
    <xf numFmtId="0" fontId="2" fillId="6" borderId="18" xfId="0" applyFont="1" applyFill="1" applyBorder="1" applyAlignment="1">
      <alignment horizontal="center"/>
    </xf>
    <xf numFmtId="0" fontId="2" fillId="6" borderId="19" xfId="0" applyFont="1" applyFill="1" applyBorder="1" applyAlignment="1">
      <alignment horizontal="center"/>
    </xf>
    <xf numFmtId="0" fontId="9" fillId="2" borderId="3" xfId="0" applyFont="1" applyFill="1" applyBorder="1" applyAlignment="1">
      <alignment horizontal="center"/>
    </xf>
    <xf numFmtId="0" fontId="9" fillId="2" borderId="1" xfId="0" applyFont="1" applyFill="1" applyBorder="1" applyAlignment="1">
      <alignment horizontal="center"/>
    </xf>
    <xf numFmtId="0" fontId="9" fillId="2" borderId="8" xfId="0" applyFont="1" applyFill="1" applyBorder="1" applyAlignment="1">
      <alignment horizontal="center"/>
    </xf>
    <xf numFmtId="0" fontId="19" fillId="0" borderId="0" xfId="0" applyFont="1"/>
    <xf numFmtId="0" fontId="0" fillId="0" borderId="0" xfId="0" applyAlignment="1">
      <alignment horizontal="center" vertical="center"/>
    </xf>
  </cellXfs>
  <cellStyles count="3">
    <cellStyle name="Hyperlink" xfId="2" builtinId="8"/>
    <cellStyle name="Normal" xfId="0" builtinId="0"/>
    <cellStyle name="Title" xfId="1" builtinId="15"/>
  </cellStyles>
  <dxfs count="45">
    <dxf>
      <fill>
        <patternFill>
          <bgColor rgb="FF00B0F0"/>
        </patternFill>
      </fill>
    </dxf>
    <dxf>
      <fill>
        <patternFill>
          <bgColor rgb="FFFF0000"/>
        </patternFill>
      </fill>
    </dxf>
    <dxf>
      <fill>
        <patternFill>
          <bgColor rgb="FF92D050"/>
        </patternFill>
      </fill>
    </dxf>
    <dxf>
      <fill>
        <patternFill>
          <bgColor rgb="FFFFC000"/>
        </patternFill>
      </fill>
    </dxf>
    <dxf>
      <fill>
        <patternFill>
          <bgColor theme="1" tint="0.499984740745262"/>
        </patternFill>
      </fill>
    </dxf>
    <dxf>
      <fill>
        <patternFill>
          <bgColor theme="5" tint="-0.24994659260841701"/>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theme="8" tint="0.39994506668294322"/>
        </patternFill>
      </fill>
    </dxf>
    <dxf>
      <fill>
        <patternFill>
          <bgColor rgb="FFFF0000"/>
        </patternFill>
      </fill>
    </dxf>
    <dxf>
      <font>
        <strike/>
        <u val="none"/>
      </font>
      <fill>
        <patternFill>
          <bgColor theme="9" tint="0.59996337778862885"/>
        </patternFill>
      </fill>
    </dxf>
    <dxf>
      <font>
        <strike val="0"/>
        <outline val="0"/>
        <shadow val="0"/>
        <u val="none"/>
        <vertAlign val="baseline"/>
        <sz val="18"/>
        <name val="Arial"/>
        <family val="2"/>
        <scheme val="minor"/>
      </font>
      <fill>
        <patternFill>
          <fgColor indexed="64"/>
          <bgColor theme="5" tint="0.79998168889431442"/>
        </patternFill>
      </fill>
    </dxf>
    <dxf>
      <font>
        <strike val="0"/>
        <outline val="0"/>
        <shadow val="0"/>
        <u/>
        <vertAlign val="baseline"/>
        <sz val="18"/>
        <color theme="10"/>
        <name val="Arial"/>
        <family val="2"/>
        <scheme val="minor"/>
      </font>
      <fill>
        <patternFill>
          <fgColor indexed="64"/>
          <bgColor theme="5" tint="0.79998168889431442"/>
        </patternFill>
      </fill>
    </dxf>
    <dxf>
      <font>
        <b val="0"/>
        <i val="0"/>
        <strike val="0"/>
        <condense val="0"/>
        <extend val="0"/>
        <outline val="0"/>
        <shadow val="0"/>
        <u val="none"/>
        <vertAlign val="baseline"/>
        <sz val="18"/>
        <color theme="3"/>
        <name val="Arial"/>
        <family val="2"/>
        <scheme val="minor"/>
      </font>
      <fill>
        <patternFill patternType="solid">
          <fgColor indexed="64"/>
          <bgColor theme="5"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8"/>
        <color theme="1"/>
        <name val="Arial"/>
        <family val="2"/>
        <scheme val="minor"/>
      </font>
      <numFmt numFmtId="0" formatCode="General"/>
      <fill>
        <patternFill patternType="solid">
          <fgColor indexed="64"/>
          <bgColor theme="5"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8"/>
        <color theme="3"/>
        <name val="Arial"/>
        <family val="2"/>
        <scheme val="minor"/>
      </font>
      <fill>
        <patternFill patternType="solid">
          <fgColor indexed="64"/>
          <bgColor theme="5"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8"/>
        <color theme="3"/>
        <name val="Arial"/>
        <family val="2"/>
        <scheme val="minor"/>
      </font>
      <numFmt numFmtId="0" formatCode="General"/>
      <fill>
        <patternFill patternType="solid">
          <fgColor indexed="64"/>
          <bgColor theme="5"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theme="3"/>
        <name val="Arial"/>
        <family val="2"/>
        <scheme val="minor"/>
      </font>
      <fill>
        <patternFill patternType="solid">
          <fgColor indexed="64"/>
          <bgColor theme="5"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8"/>
        <color theme="3"/>
        <name val="Arial"/>
        <family val="2"/>
        <scheme val="minor"/>
      </font>
      <numFmt numFmtId="165" formatCode="m/d/yyyy"/>
      <fill>
        <patternFill patternType="solid">
          <fgColor indexed="64"/>
          <bgColor theme="5"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8"/>
        <color theme="3"/>
        <name val="Arial"/>
        <family val="2"/>
        <scheme val="minor"/>
      </font>
      <numFmt numFmtId="0" formatCode="General"/>
      <fill>
        <patternFill patternType="solid">
          <fgColor indexed="64"/>
          <bgColor theme="5"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8"/>
        <color theme="9"/>
        <name val="Arial"/>
        <family val="2"/>
        <scheme val="minor"/>
      </font>
      <fill>
        <patternFill>
          <fgColor indexed="64"/>
          <bgColor theme="5" tint="0.79998168889431442"/>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8"/>
        <color theme="3"/>
        <name val="Arial"/>
        <family val="2"/>
        <scheme val="minor"/>
      </font>
      <fill>
        <patternFill patternType="solid">
          <fgColor indexed="64"/>
          <bgColor theme="5"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8"/>
        <color theme="3"/>
        <name val="Arial"/>
        <family val="2"/>
        <scheme val="minor"/>
      </font>
      <fill>
        <patternFill patternType="solid">
          <fgColor indexed="64"/>
          <bgColor theme="5"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8"/>
        <color theme="3"/>
        <name val="Arial"/>
        <family val="2"/>
        <scheme val="minor"/>
      </font>
      <fill>
        <patternFill patternType="solid">
          <fgColor indexed="64"/>
          <bgColor theme="5"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8"/>
        <color theme="3"/>
        <name val="Arial"/>
        <family val="2"/>
        <scheme val="minor"/>
      </font>
      <fill>
        <patternFill patternType="solid">
          <fgColor indexed="64"/>
          <bgColor theme="5"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8"/>
        <color theme="3"/>
        <name val="Arial"/>
        <family val="2"/>
        <scheme val="minor"/>
      </font>
      <fill>
        <patternFill patternType="solid">
          <fgColor indexed="64"/>
          <bgColor theme="5"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extLst>
        <ext xmlns:xfpb="http://schemas.microsoft.com/office/spreadsheetml/2022/featurepropertybag" uri="{0417FA29-78FA-4A13-93AC-8FF0FAFDF519}">
          <xfpb:DXFComplement i="0"/>
        </ext>
      </extLst>
    </dxf>
    <dxf>
      <font>
        <b val="0"/>
        <i val="0"/>
        <strike val="0"/>
        <condense val="0"/>
        <extend val="0"/>
        <outline val="0"/>
        <shadow val="0"/>
        <u val="none"/>
        <vertAlign val="baseline"/>
        <sz val="18"/>
        <color theme="3"/>
        <name val="Arial"/>
        <family val="2"/>
        <scheme val="minor"/>
      </font>
      <fill>
        <patternFill patternType="solid">
          <fgColor indexed="64"/>
          <bgColor theme="5" tint="0.79998168889431442"/>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8"/>
        <color theme="3"/>
        <name val="Arial"/>
        <family val="2"/>
        <scheme val="minor"/>
      </font>
      <fill>
        <patternFill patternType="solid">
          <fgColor indexed="64"/>
          <bgColor theme="5" tint="0.79998168889431442"/>
        </patternFill>
      </fill>
      <alignment horizontal="lef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8"/>
        <color theme="3"/>
        <name val="Arial"/>
        <family val="2"/>
        <scheme val="minor"/>
      </font>
      <fill>
        <patternFill patternType="solid">
          <fgColor indexed="64"/>
          <bgColor theme="5"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extLst>
        <ext xmlns:xfpb="http://schemas.microsoft.com/office/spreadsheetml/2022/featurepropertybag" uri="{0417FA29-78FA-4A13-93AC-8FF0FAFDF519}">
          <xfpb:DXFComplement i="1"/>
        </ext>
      </extLst>
    </dxf>
    <dxf>
      <font>
        <b val="0"/>
        <i val="0"/>
        <strike val="0"/>
        <condense val="0"/>
        <extend val="0"/>
        <outline val="0"/>
        <shadow val="0"/>
        <u val="none"/>
        <vertAlign val="baseline"/>
        <sz val="18"/>
        <color theme="3"/>
        <name val="Arial"/>
        <family val="2"/>
        <scheme val="minor"/>
      </font>
      <fill>
        <patternFill patternType="solid">
          <fgColor indexed="64"/>
          <bgColor theme="5"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8"/>
        <color theme="3"/>
        <name val="Arial"/>
        <family val="2"/>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8"/>
        <color theme="3"/>
        <name val="Arial"/>
        <family val="2"/>
        <scheme val="minor"/>
      </font>
      <fill>
        <patternFill patternType="solid">
          <fgColor indexed="64"/>
          <bgColor theme="5" tint="0.79998168889431442"/>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8"/>
        <name val="Arial"/>
        <family val="2"/>
        <scheme val="minor"/>
      </font>
      <fill>
        <patternFill>
          <fgColor indexed="64"/>
          <bgColor theme="5" tint="0.79998168889431442"/>
        </patternFill>
      </fill>
    </dxf>
    <dxf>
      <border outline="0">
        <bottom style="thin">
          <color indexed="64"/>
        </bottom>
      </border>
    </dxf>
    <dxf>
      <font>
        <b/>
        <i val="0"/>
        <strike val="0"/>
        <condense val="0"/>
        <extend val="0"/>
        <outline val="0"/>
        <shadow val="0"/>
        <u val="none"/>
        <vertAlign val="baseline"/>
        <sz val="20"/>
        <color theme="3"/>
        <name val="Arial"/>
        <family val="2"/>
        <scheme val="minor"/>
      </font>
      <fill>
        <patternFill patternType="solid">
          <fgColor indexed="64"/>
          <bgColor theme="6" tint="0.79998168889431442"/>
        </patternFill>
      </fill>
      <alignment horizontal="center" vertical="center" textRotation="90" wrapText="0" indent="0" justifyLastLine="0" shrinkToFit="1" readingOrder="0"/>
      <border diagonalUp="0" diagonalDown="0" outline="0">
        <left style="thin">
          <color indexed="64"/>
        </left>
        <right style="thin">
          <color indexed="64"/>
        </right>
        <top/>
        <bottom/>
      </border>
    </dxf>
    <dxf>
      <font>
        <b/>
        <i val="0"/>
      </font>
      <fill>
        <patternFill>
          <bgColor theme="0" tint="-0.14996795556505021"/>
        </patternFill>
      </fill>
    </dxf>
    <dxf>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b/>
        <i val="0"/>
      </font>
      <fill>
        <patternFill>
          <bgColor theme="0" tint="-0.34998626667073579"/>
        </patternFill>
      </fill>
    </dxf>
    <dxf>
      <font>
        <b/>
        <i val="0"/>
      </font>
      <fill>
        <patternFill>
          <bgColor theme="0" tint="-4.9989318521683403E-2"/>
        </patternFill>
      </fill>
    </dxf>
    <dxf>
      <border>
        <left style="thick">
          <color auto="1"/>
        </left>
        <right style="thick">
          <color auto="1"/>
        </right>
        <top style="thick">
          <color auto="1"/>
        </top>
        <bottom style="thick">
          <color auto="1"/>
        </bottom>
        <vertical style="thick">
          <color auto="1"/>
        </vertical>
        <horizontal style="thick">
          <color auto="1"/>
        </horizontal>
      </border>
    </dxf>
    <dxf>
      <border>
        <left style="thin">
          <color theme="0" tint="-0.24994659260841701"/>
        </left>
        <right style="thin">
          <color theme="0" tint="-0.24994659260841701"/>
        </right>
        <top style="thin">
          <color theme="0" tint="-0.24994659260841701"/>
        </top>
        <bottom style="thin">
          <color theme="0" tint="-0.24994659260841701"/>
        </bottom>
      </border>
    </dxf>
  </dxfs>
  <tableStyles count="4" defaultTableStyle="TableStyleMedium2" defaultPivotStyle="PivotStyleLight16">
    <tableStyle name="Table Style 1" pivot="0" count="2" xr9:uid="{8B8EDA1A-DBBC-4054-AAD2-27E132A1AAD4}">
      <tableStyleElement type="wholeTable" dxfId="44"/>
      <tableStyleElement type="headerRow" dxfId="43"/>
    </tableStyle>
    <tableStyle name="Table Style 2" pivot="0" count="1" xr9:uid="{E5C04320-8CDF-43AE-8FDF-7964B1F169A9}">
      <tableStyleElement type="headerRow" dxfId="42"/>
    </tableStyle>
    <tableStyle name="Table Style 3" pivot="0" count="1" xr9:uid="{933638D8-4C7E-45FC-BE97-D600E90ADE0D}">
      <tableStyleElement type="wholeTable" dxfId="41"/>
    </tableStyle>
    <tableStyle name="Table Style 4" pivot="0" count="2" xr9:uid="{717C5EFC-827E-4A82-A3A5-EEB7B6DCBF92}">
      <tableStyleElement type="wholeTable" dxfId="40"/>
      <tableStyleElement type="headerRow" dxfId="3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3.xml"/><Relationship Id="rId13" Type="http://schemas.openxmlformats.org/officeDocument/2006/relationships/sheetMetadata" Target="metadata.xml"/><Relationship Id="rId3" Type="http://schemas.openxmlformats.org/officeDocument/2006/relationships/worksheet" Target="worksheets/sheet3.xml"/><Relationship Id="rId7" Type="http://schemas.microsoft.com/office/2007/relationships/slicerCache" Target="slicerCaches/slicerCache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1.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theme" Target="theme/theme1.xml"/><Relationship Id="rId4" Type="http://schemas.openxmlformats.org/officeDocument/2006/relationships/worksheet" Target="worksheets/sheet4.xml"/><Relationship Id="rId9" Type="http://schemas.microsoft.com/office/2007/relationships/slicerCache" Target="slicerCaches/slicerCache4.xml"/><Relationship Id="rId14" Type="http://schemas.microsoft.com/office/2022/11/relationships/FeaturePropertyBag" Target="featurePropertyBag/featurePropertyBag.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92778537502133"/>
          <c:y val="0.11516762513849685"/>
          <c:w val="0.78443535522641361"/>
          <c:h val="0.92828039541785146"/>
        </c:manualLayout>
      </c:layout>
      <c:pieChart>
        <c:varyColors val="1"/>
        <c:ser>
          <c:idx val="0"/>
          <c:order val="0"/>
          <c:explosion val="36"/>
          <c:dPt>
            <c:idx val="0"/>
            <c:bubble3D val="0"/>
            <c:spPr>
              <a:solidFill>
                <a:schemeClr val="accent1"/>
              </a:solidFill>
              <a:ln w="19050">
                <a:solidFill>
                  <a:schemeClr val="lt1"/>
                </a:solidFill>
              </a:ln>
              <a:effectLst/>
            </c:spPr>
            <c:extLst>
              <c:ext xmlns:c16="http://schemas.microsoft.com/office/drawing/2014/chart" uri="{C3380CC4-5D6E-409C-BE32-E72D297353CC}">
                <c16:uniqueId val="{00000003-A400-4FA5-96FB-698A7440135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1-A400-4FA5-96FB-698A7440135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2-A400-4FA5-96FB-698A7440135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82DD-4985-9F08-915C67E68678}"/>
              </c:ext>
            </c:extLst>
          </c:dPt>
          <c:dLbls>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tx1">
                        <a:lumMod val="75000"/>
                        <a:lumOff val="25000"/>
                      </a:schemeClr>
                    </a:solidFill>
                    <a:latin typeface="+mn-lt"/>
                    <a:ea typeface="+mn-ea"/>
                    <a:cs typeface="+mn-cs"/>
                  </a:defRPr>
                </a:pPr>
                <a:endParaRPr lang="ar-SA"/>
              </a:p>
            </c:txPr>
            <c:dLblPos val="in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'Task Priority Tracker '!$B$146:$B$149</c:f>
              <c:strCache>
                <c:ptCount val="4"/>
                <c:pt idx="0">
                  <c:v>Urgent </c:v>
                </c:pt>
                <c:pt idx="1">
                  <c:v>High</c:v>
                </c:pt>
                <c:pt idx="2">
                  <c:v>Meduim</c:v>
                </c:pt>
                <c:pt idx="3">
                  <c:v>Low </c:v>
                </c:pt>
              </c:strCache>
            </c:strRef>
          </c:cat>
          <c:val>
            <c:numRef>
              <c:f>'Task Priority Tracker '!$C$146:$C$149</c:f>
              <c:numCache>
                <c:formatCode>General</c:formatCode>
                <c:ptCount val="4"/>
                <c:pt idx="0">
                  <c:v>9</c:v>
                </c:pt>
                <c:pt idx="1">
                  <c:v>20</c:v>
                </c:pt>
                <c:pt idx="2">
                  <c:v>39</c:v>
                </c:pt>
                <c:pt idx="3">
                  <c:v>3</c:v>
                </c:pt>
              </c:numCache>
            </c:numRef>
          </c:val>
          <c:extLst>
            <c:ext xmlns:c16="http://schemas.microsoft.com/office/drawing/2014/chart" uri="{C3380CC4-5D6E-409C-BE32-E72D297353CC}">
              <c16:uniqueId val="{00000000-A400-4FA5-96FB-698A74401353}"/>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a:scene3d>
      <a:camera prst="orthographicFront"/>
      <a:lightRig rig="threePt" dir="t"/>
    </a:scene3d>
    <a:sp3d>
      <a:bevelT prst="relaxedInset"/>
    </a:sp3d>
  </c:spPr>
  <c:txPr>
    <a:bodyPr/>
    <a:lstStyle/>
    <a:p>
      <a:pPr>
        <a:defRPr/>
      </a:pPr>
      <a:endParaRPr lang="ar-SA"/>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987497940729621E-2"/>
          <c:y val="5.354574807664593E-2"/>
          <c:w val="0.90701250205927042"/>
          <c:h val="0.89290850384670817"/>
        </c:manualLayout>
      </c:layout>
      <c:barChart>
        <c:barDir val="bar"/>
        <c:grouping val="clustered"/>
        <c:varyColors val="0"/>
        <c:ser>
          <c:idx val="0"/>
          <c:order val="0"/>
          <c:spPr>
            <a:solidFill>
              <a:schemeClr val="accent1"/>
            </a:solidFill>
            <a:ln>
              <a:noFill/>
            </a:ln>
            <a:effectLst/>
          </c:spPr>
          <c:invertIfNegative val="0"/>
          <c:dLbls>
            <c:numFmt formatCode="@" sourceLinked="0"/>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ar-SA"/>
              </a:p>
            </c:txPr>
            <c:dLblPos val="in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'Task Priority Tracker '!$B$133:$B$137</c:f>
              <c:strCache>
                <c:ptCount val="5"/>
                <c:pt idx="0">
                  <c:v>Finanace Management </c:v>
                </c:pt>
                <c:pt idx="1">
                  <c:v>Human Resources </c:v>
                </c:pt>
                <c:pt idx="2">
                  <c:v>Project  Management </c:v>
                </c:pt>
                <c:pt idx="3">
                  <c:v>Secretarial Department</c:v>
                </c:pt>
                <c:pt idx="4">
                  <c:v>Customer Relationship Management</c:v>
                </c:pt>
              </c:strCache>
            </c:strRef>
          </c:cat>
          <c:val>
            <c:numRef>
              <c:f>'Task Priority Tracker '!$C$133:$C$137</c:f>
              <c:numCache>
                <c:formatCode>General</c:formatCode>
                <c:ptCount val="5"/>
                <c:pt idx="0">
                  <c:v>36</c:v>
                </c:pt>
                <c:pt idx="1">
                  <c:v>12</c:v>
                </c:pt>
                <c:pt idx="2">
                  <c:v>23</c:v>
                </c:pt>
                <c:pt idx="3">
                  <c:v>16</c:v>
                </c:pt>
                <c:pt idx="4">
                  <c:v>8</c:v>
                </c:pt>
              </c:numCache>
            </c:numRef>
          </c:val>
          <c:extLst>
            <c:ext xmlns:c16="http://schemas.microsoft.com/office/drawing/2014/chart" uri="{C3380CC4-5D6E-409C-BE32-E72D297353CC}">
              <c16:uniqueId val="{00000000-C337-47F5-8F9B-A550B14E8854}"/>
            </c:ext>
          </c:extLst>
        </c:ser>
        <c:dLbls>
          <c:showLegendKey val="0"/>
          <c:showVal val="0"/>
          <c:showCatName val="0"/>
          <c:showSerName val="0"/>
          <c:showPercent val="0"/>
          <c:showBubbleSize val="0"/>
        </c:dLbls>
        <c:gapWidth val="182"/>
        <c:axId val="42910767"/>
        <c:axId val="42922175"/>
      </c:barChart>
      <c:catAx>
        <c:axId val="42910767"/>
        <c:scaling>
          <c:orientation val="minMax"/>
        </c:scaling>
        <c:delete val="1"/>
        <c:axPos val="l"/>
        <c:numFmt formatCode="General" sourceLinked="1"/>
        <c:majorTickMark val="none"/>
        <c:minorTickMark val="none"/>
        <c:tickLblPos val="nextTo"/>
        <c:crossAx val="42922175"/>
        <c:crosses val="autoZero"/>
        <c:auto val="1"/>
        <c:lblAlgn val="ctr"/>
        <c:lblOffset val="100"/>
        <c:noMultiLvlLbl val="0"/>
      </c:catAx>
      <c:valAx>
        <c:axId val="42922175"/>
        <c:scaling>
          <c:orientation val="minMax"/>
        </c:scaling>
        <c:delete val="1"/>
        <c:axPos val="b"/>
        <c:numFmt formatCode="General" sourceLinked="1"/>
        <c:majorTickMark val="none"/>
        <c:minorTickMark val="none"/>
        <c:tickLblPos val="nextTo"/>
        <c:crossAx val="42910767"/>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ar-SA"/>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ar-SA"/>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'Task Priority Tracker '!$B$123:$B$130</c:f>
              <c:strCache>
                <c:ptCount val="8"/>
                <c:pt idx="0">
                  <c:v>م. عمر </c:v>
                </c:pt>
                <c:pt idx="1">
                  <c:v>م. سعيد </c:v>
                </c:pt>
                <c:pt idx="2">
                  <c:v>م .رمضان </c:v>
                </c:pt>
                <c:pt idx="3">
                  <c:v>صالح </c:v>
                </c:pt>
                <c:pt idx="4">
                  <c:v>شريف</c:v>
                </c:pt>
                <c:pt idx="5">
                  <c:v>خالد </c:v>
                </c:pt>
                <c:pt idx="6">
                  <c:v>السيد </c:v>
                </c:pt>
                <c:pt idx="7">
                  <c:v>السكرتاريا </c:v>
                </c:pt>
              </c:strCache>
            </c:strRef>
          </c:cat>
          <c:val>
            <c:numRef>
              <c:f>'Task Priority Tracker '!$C$123:$C$130</c:f>
              <c:numCache>
                <c:formatCode>General</c:formatCode>
                <c:ptCount val="8"/>
                <c:pt idx="0">
                  <c:v>8</c:v>
                </c:pt>
                <c:pt idx="1">
                  <c:v>10</c:v>
                </c:pt>
                <c:pt idx="2">
                  <c:v>13</c:v>
                </c:pt>
                <c:pt idx="3">
                  <c:v>5</c:v>
                </c:pt>
                <c:pt idx="4">
                  <c:v>31</c:v>
                </c:pt>
                <c:pt idx="5">
                  <c:v>8</c:v>
                </c:pt>
                <c:pt idx="6">
                  <c:v>12</c:v>
                </c:pt>
                <c:pt idx="7">
                  <c:v>8</c:v>
                </c:pt>
              </c:numCache>
            </c:numRef>
          </c:val>
          <c:extLst>
            <c:ext xmlns:c16="http://schemas.microsoft.com/office/drawing/2014/chart" uri="{C3380CC4-5D6E-409C-BE32-E72D297353CC}">
              <c16:uniqueId val="{00000000-C5EA-4AC9-914A-C89EDBE03CE0}"/>
            </c:ext>
          </c:extLst>
        </c:ser>
        <c:dLbls>
          <c:dLblPos val="inEnd"/>
          <c:showLegendKey val="0"/>
          <c:showVal val="1"/>
          <c:showCatName val="0"/>
          <c:showSerName val="0"/>
          <c:showPercent val="0"/>
          <c:showBubbleSize val="0"/>
        </c:dLbls>
        <c:gapWidth val="227"/>
        <c:overlap val="-48"/>
        <c:axId val="62505743"/>
        <c:axId val="62508719"/>
      </c:barChart>
      <c:catAx>
        <c:axId val="62505743"/>
        <c:scaling>
          <c:orientation val="minMax"/>
        </c:scaling>
        <c:delete val="0"/>
        <c:axPos val="l"/>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ar-SA"/>
          </a:p>
        </c:txPr>
        <c:crossAx val="62508719"/>
        <c:crosses val="autoZero"/>
        <c:auto val="1"/>
        <c:lblAlgn val="ctr"/>
        <c:lblOffset val="100"/>
        <c:noMultiLvlLbl val="0"/>
      </c:catAx>
      <c:valAx>
        <c:axId val="62508719"/>
        <c:scaling>
          <c:orientation val="minMax"/>
        </c:scaling>
        <c:delete val="1"/>
        <c:axPos val="b"/>
        <c:numFmt formatCode="General" sourceLinked="1"/>
        <c:majorTickMark val="none"/>
        <c:minorTickMark val="none"/>
        <c:tickLblPos val="nextTo"/>
        <c:crossAx val="6250574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Task By Assignee </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ar-SA"/>
        </a:p>
      </c:txPr>
    </c:title>
    <c:autoTitleDeleted val="0"/>
    <c:plotArea>
      <c:layout/>
      <c:barChart>
        <c:barDir val="bar"/>
        <c:grouping val="stacked"/>
        <c:varyColors val="0"/>
        <c:ser>
          <c:idx val="0"/>
          <c:order val="0"/>
          <c:tx>
            <c:strRef>
              <c:f>'Task Priority Tracker '!$C$122</c:f>
              <c:strCache>
                <c:ptCount val="1"/>
                <c:pt idx="0">
                  <c:v>NO. Task</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'Task Priority Tracker '!$B$123:$B$130</c:f>
              <c:strCache>
                <c:ptCount val="8"/>
                <c:pt idx="0">
                  <c:v>م. عمر </c:v>
                </c:pt>
                <c:pt idx="1">
                  <c:v>م. سعيد </c:v>
                </c:pt>
                <c:pt idx="2">
                  <c:v>م .رمضان </c:v>
                </c:pt>
                <c:pt idx="3">
                  <c:v>صالح </c:v>
                </c:pt>
                <c:pt idx="4">
                  <c:v>شريف</c:v>
                </c:pt>
                <c:pt idx="5">
                  <c:v>خالد </c:v>
                </c:pt>
                <c:pt idx="6">
                  <c:v>السيد </c:v>
                </c:pt>
                <c:pt idx="7">
                  <c:v>السكرتاريا </c:v>
                </c:pt>
              </c:strCache>
            </c:strRef>
          </c:cat>
          <c:val>
            <c:numRef>
              <c:f>'Task Priority Tracker '!$C$123:$C$130</c:f>
              <c:numCache>
                <c:formatCode>General</c:formatCode>
                <c:ptCount val="8"/>
                <c:pt idx="0">
                  <c:v>8</c:v>
                </c:pt>
                <c:pt idx="1">
                  <c:v>10</c:v>
                </c:pt>
                <c:pt idx="2">
                  <c:v>13</c:v>
                </c:pt>
                <c:pt idx="3">
                  <c:v>5</c:v>
                </c:pt>
                <c:pt idx="4">
                  <c:v>31</c:v>
                </c:pt>
                <c:pt idx="5">
                  <c:v>8</c:v>
                </c:pt>
                <c:pt idx="6">
                  <c:v>12</c:v>
                </c:pt>
                <c:pt idx="7">
                  <c:v>8</c:v>
                </c:pt>
              </c:numCache>
            </c:numRef>
          </c:val>
          <c:extLst>
            <c:ext xmlns:c16="http://schemas.microsoft.com/office/drawing/2014/chart" uri="{C3380CC4-5D6E-409C-BE32-E72D297353CC}">
              <c16:uniqueId val="{00000000-7060-4D3E-AF11-7C9BD62A4518}"/>
            </c:ext>
          </c:extLst>
        </c:ser>
        <c:ser>
          <c:idx val="1"/>
          <c:order val="1"/>
          <c:tx>
            <c:strRef>
              <c:f>'Task Priority Tracker '!$D$122</c:f>
              <c:strCache>
                <c:ptCount val="1"/>
                <c:pt idx="0">
                  <c:v>Planned </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'Task Priority Tracker '!$B$123:$B$130</c:f>
              <c:strCache>
                <c:ptCount val="8"/>
                <c:pt idx="0">
                  <c:v>م. عمر </c:v>
                </c:pt>
                <c:pt idx="1">
                  <c:v>م. سعيد </c:v>
                </c:pt>
                <c:pt idx="2">
                  <c:v>م .رمضان </c:v>
                </c:pt>
                <c:pt idx="3">
                  <c:v>صالح </c:v>
                </c:pt>
                <c:pt idx="4">
                  <c:v>شريف</c:v>
                </c:pt>
                <c:pt idx="5">
                  <c:v>خالد </c:v>
                </c:pt>
                <c:pt idx="6">
                  <c:v>السيد </c:v>
                </c:pt>
                <c:pt idx="7">
                  <c:v>السكرتاريا </c:v>
                </c:pt>
              </c:strCache>
            </c:strRef>
          </c:cat>
          <c:val>
            <c:numRef>
              <c:f>'Task Priority Tracker '!$D$123:$D$130</c:f>
              <c:numCache>
                <c:formatCode>General</c:formatCode>
                <c:ptCount val="8"/>
                <c:pt idx="0">
                  <c:v>2</c:v>
                </c:pt>
                <c:pt idx="1">
                  <c:v>7</c:v>
                </c:pt>
                <c:pt idx="2">
                  <c:v>6</c:v>
                </c:pt>
                <c:pt idx="3">
                  <c:v>1</c:v>
                </c:pt>
                <c:pt idx="4">
                  <c:v>20</c:v>
                </c:pt>
                <c:pt idx="5">
                  <c:v>1</c:v>
                </c:pt>
                <c:pt idx="6">
                  <c:v>6</c:v>
                </c:pt>
                <c:pt idx="7">
                  <c:v>3</c:v>
                </c:pt>
              </c:numCache>
            </c:numRef>
          </c:val>
          <c:extLst>
            <c:ext xmlns:c16="http://schemas.microsoft.com/office/drawing/2014/chart" uri="{C3380CC4-5D6E-409C-BE32-E72D297353CC}">
              <c16:uniqueId val="{00000001-7060-4D3E-AF11-7C9BD62A4518}"/>
            </c:ext>
          </c:extLst>
        </c:ser>
        <c:ser>
          <c:idx val="2"/>
          <c:order val="2"/>
          <c:tx>
            <c:strRef>
              <c:f>'Task Priority Tracker '!$E$122</c:f>
              <c:strCache>
                <c:ptCount val="1"/>
                <c:pt idx="0">
                  <c:v>High</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'Task Priority Tracker '!$B$123:$B$130</c:f>
              <c:strCache>
                <c:ptCount val="8"/>
                <c:pt idx="0">
                  <c:v>م. عمر </c:v>
                </c:pt>
                <c:pt idx="1">
                  <c:v>م. سعيد </c:v>
                </c:pt>
                <c:pt idx="2">
                  <c:v>م .رمضان </c:v>
                </c:pt>
                <c:pt idx="3">
                  <c:v>صالح </c:v>
                </c:pt>
                <c:pt idx="4">
                  <c:v>شريف</c:v>
                </c:pt>
                <c:pt idx="5">
                  <c:v>خالد </c:v>
                </c:pt>
                <c:pt idx="6">
                  <c:v>السيد </c:v>
                </c:pt>
                <c:pt idx="7">
                  <c:v>السكرتاريا </c:v>
                </c:pt>
              </c:strCache>
            </c:strRef>
          </c:cat>
          <c:val>
            <c:numRef>
              <c:f>'Task Priority Tracker '!$E$123:$E$130</c:f>
              <c:numCache>
                <c:formatCode>General</c:formatCode>
                <c:ptCount val="8"/>
                <c:pt idx="0">
                  <c:v>3</c:v>
                </c:pt>
                <c:pt idx="1">
                  <c:v>1</c:v>
                </c:pt>
                <c:pt idx="2">
                  <c:v>0</c:v>
                </c:pt>
                <c:pt idx="3">
                  <c:v>2</c:v>
                </c:pt>
                <c:pt idx="4">
                  <c:v>10</c:v>
                </c:pt>
                <c:pt idx="5">
                  <c:v>0</c:v>
                </c:pt>
                <c:pt idx="6">
                  <c:v>1</c:v>
                </c:pt>
                <c:pt idx="7">
                  <c:v>3</c:v>
                </c:pt>
              </c:numCache>
            </c:numRef>
          </c:val>
          <c:extLst>
            <c:ext xmlns:c16="http://schemas.microsoft.com/office/drawing/2014/chart" uri="{C3380CC4-5D6E-409C-BE32-E72D297353CC}">
              <c16:uniqueId val="{00000002-7060-4D3E-AF11-7C9BD62A4518}"/>
            </c:ext>
          </c:extLst>
        </c:ser>
        <c:dLbls>
          <c:showLegendKey val="0"/>
          <c:showVal val="0"/>
          <c:showCatName val="0"/>
          <c:showSerName val="0"/>
          <c:showPercent val="0"/>
          <c:showBubbleSize val="0"/>
        </c:dLbls>
        <c:gapWidth val="150"/>
        <c:overlap val="100"/>
        <c:axId val="1778706927"/>
        <c:axId val="1778708415"/>
      </c:barChart>
      <c:catAx>
        <c:axId val="1778706927"/>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ar-SA"/>
          </a:p>
        </c:txPr>
        <c:crossAx val="1778708415"/>
        <c:crosses val="autoZero"/>
        <c:auto val="1"/>
        <c:lblAlgn val="ctr"/>
        <c:lblOffset val="100"/>
        <c:noMultiLvlLbl val="0"/>
      </c:catAx>
      <c:valAx>
        <c:axId val="1778708415"/>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ar-SA"/>
          </a:p>
        </c:txPr>
        <c:crossAx val="177870692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ar-SA"/>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ar-SA"/>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5486473186020212E-6"/>
          <c:y val="0"/>
          <c:w val="0.99999649892166786"/>
          <c:h val="1"/>
        </c:manualLayout>
      </c:layout>
      <c:barChart>
        <c:barDir val="bar"/>
        <c:grouping val="percentStacked"/>
        <c:varyColors val="0"/>
        <c:ser>
          <c:idx val="0"/>
          <c:order val="0"/>
          <c:tx>
            <c:strRef>
              <c:f>'Task Priority Tracker '!$B$140</c:f>
              <c:strCache>
                <c:ptCount val="1"/>
                <c:pt idx="0">
                  <c:v>Planned </c:v>
                </c:pt>
              </c:strCache>
            </c:strRef>
          </c:tx>
          <c:spPr>
            <a:solidFill>
              <a:srgbClr val="FF0000"/>
            </a:solidFill>
            <a:ln>
              <a:solidFill>
                <a:schemeClr val="tx1"/>
              </a:solidFill>
            </a:ln>
            <a:effectLst/>
          </c:spPr>
          <c:invertIfNegative val="0"/>
          <c:val>
            <c:numRef>
              <c:f>'Task Priority Tracker '!$C$140</c:f>
              <c:numCache>
                <c:formatCode>General</c:formatCode>
                <c:ptCount val="1"/>
                <c:pt idx="0">
                  <c:v>46</c:v>
                </c:pt>
              </c:numCache>
            </c:numRef>
          </c:val>
          <c:extLst>
            <c:ext xmlns:c16="http://schemas.microsoft.com/office/drawing/2014/chart" uri="{C3380CC4-5D6E-409C-BE32-E72D297353CC}">
              <c16:uniqueId val="{00000000-3884-4FE3-BA2C-E698EE7CDD60}"/>
            </c:ext>
          </c:extLst>
        </c:ser>
        <c:ser>
          <c:idx val="1"/>
          <c:order val="1"/>
          <c:tx>
            <c:strRef>
              <c:f>'Task Priority Tracker '!$B$141</c:f>
              <c:strCache>
                <c:ptCount val="1"/>
                <c:pt idx="0">
                  <c:v>In work</c:v>
                </c:pt>
              </c:strCache>
            </c:strRef>
          </c:tx>
          <c:spPr>
            <a:solidFill>
              <a:srgbClr val="FFC000"/>
            </a:solidFill>
            <a:ln>
              <a:solidFill>
                <a:schemeClr val="tx2"/>
              </a:solidFill>
            </a:ln>
            <a:effectLst/>
          </c:spPr>
          <c:invertIfNegative val="0"/>
          <c:val>
            <c:numRef>
              <c:f>'Task Priority Tracker '!$C$141</c:f>
              <c:numCache>
                <c:formatCode>General</c:formatCode>
                <c:ptCount val="1"/>
                <c:pt idx="0">
                  <c:v>30</c:v>
                </c:pt>
              </c:numCache>
            </c:numRef>
          </c:val>
          <c:extLst>
            <c:ext xmlns:c16="http://schemas.microsoft.com/office/drawing/2014/chart" uri="{C3380CC4-5D6E-409C-BE32-E72D297353CC}">
              <c16:uniqueId val="{00000001-3884-4FE3-BA2C-E698EE7CDD60}"/>
            </c:ext>
          </c:extLst>
        </c:ser>
        <c:ser>
          <c:idx val="2"/>
          <c:order val="2"/>
          <c:tx>
            <c:strRef>
              <c:f>'Task Priority Tracker '!$B$144</c:f>
              <c:strCache>
                <c:ptCount val="1"/>
                <c:pt idx="0">
                  <c:v>Done </c:v>
                </c:pt>
              </c:strCache>
            </c:strRef>
          </c:tx>
          <c:spPr>
            <a:solidFill>
              <a:srgbClr val="92D050"/>
            </a:solidFill>
            <a:ln>
              <a:solidFill>
                <a:schemeClr val="tx1"/>
              </a:solidFill>
            </a:ln>
            <a:effectLst/>
          </c:spPr>
          <c:invertIfNegative val="0"/>
          <c:val>
            <c:numRef>
              <c:f>'Task Priority Tracker '!$C$144</c:f>
              <c:numCache>
                <c:formatCode>General</c:formatCode>
                <c:ptCount val="1"/>
                <c:pt idx="0">
                  <c:v>6</c:v>
                </c:pt>
              </c:numCache>
            </c:numRef>
          </c:val>
          <c:extLst>
            <c:ext xmlns:c16="http://schemas.microsoft.com/office/drawing/2014/chart" uri="{C3380CC4-5D6E-409C-BE32-E72D297353CC}">
              <c16:uniqueId val="{00000002-3884-4FE3-BA2C-E698EE7CDD60}"/>
            </c:ext>
          </c:extLst>
        </c:ser>
        <c:ser>
          <c:idx val="3"/>
          <c:order val="3"/>
          <c:tx>
            <c:strRef>
              <c:f>'Task Priority Tracker '!$B$142</c:f>
              <c:strCache>
                <c:ptCount val="1"/>
                <c:pt idx="0">
                  <c:v>Cancelled </c:v>
                </c:pt>
              </c:strCache>
            </c:strRef>
          </c:tx>
          <c:spPr>
            <a:solidFill>
              <a:schemeClr val="tx2"/>
            </a:solidFill>
            <a:ln>
              <a:solidFill>
                <a:schemeClr val="tx1"/>
              </a:solidFill>
            </a:ln>
            <a:effectLst/>
          </c:spPr>
          <c:invertIfNegative val="0"/>
          <c:val>
            <c:numRef>
              <c:f>'Task Priority Tracker '!$C$142</c:f>
              <c:numCache>
                <c:formatCode>General</c:formatCode>
                <c:ptCount val="1"/>
                <c:pt idx="0">
                  <c:v>4</c:v>
                </c:pt>
              </c:numCache>
            </c:numRef>
          </c:val>
          <c:extLst>
            <c:ext xmlns:c16="http://schemas.microsoft.com/office/drawing/2014/chart" uri="{C3380CC4-5D6E-409C-BE32-E72D297353CC}">
              <c16:uniqueId val="{00000003-3884-4FE3-BA2C-E698EE7CDD60}"/>
            </c:ext>
          </c:extLst>
        </c:ser>
        <c:ser>
          <c:idx val="4"/>
          <c:order val="4"/>
          <c:tx>
            <c:strRef>
              <c:f>'Task Priority Tracker '!$B$143</c:f>
              <c:strCache>
                <c:ptCount val="1"/>
                <c:pt idx="0">
                  <c:v>On Hold </c:v>
                </c:pt>
              </c:strCache>
            </c:strRef>
          </c:tx>
          <c:spPr>
            <a:solidFill>
              <a:schemeClr val="accent5"/>
            </a:solidFill>
            <a:ln>
              <a:solidFill>
                <a:sysClr val="windowText" lastClr="000000"/>
              </a:solidFill>
            </a:ln>
            <a:effectLst/>
          </c:spPr>
          <c:invertIfNegative val="0"/>
          <c:val>
            <c:numRef>
              <c:f>'Task Priority Tracker '!$C$143</c:f>
              <c:numCache>
                <c:formatCode>General</c:formatCode>
                <c:ptCount val="1"/>
                <c:pt idx="0">
                  <c:v>9</c:v>
                </c:pt>
              </c:numCache>
            </c:numRef>
          </c:val>
          <c:extLst>
            <c:ext xmlns:c16="http://schemas.microsoft.com/office/drawing/2014/chart" uri="{C3380CC4-5D6E-409C-BE32-E72D297353CC}">
              <c16:uniqueId val="{00000004-3884-4FE3-BA2C-E698EE7CDD60}"/>
            </c:ext>
          </c:extLst>
        </c:ser>
        <c:dLbls>
          <c:showLegendKey val="0"/>
          <c:showVal val="0"/>
          <c:showCatName val="0"/>
          <c:showSerName val="0"/>
          <c:showPercent val="0"/>
          <c:showBubbleSize val="0"/>
        </c:dLbls>
        <c:gapWidth val="150"/>
        <c:overlap val="100"/>
        <c:axId val="1747481183"/>
        <c:axId val="1747481663"/>
      </c:barChart>
      <c:catAx>
        <c:axId val="1747481183"/>
        <c:scaling>
          <c:orientation val="minMax"/>
        </c:scaling>
        <c:delete val="1"/>
        <c:axPos val="l"/>
        <c:numFmt formatCode="General" sourceLinked="1"/>
        <c:majorTickMark val="none"/>
        <c:minorTickMark val="none"/>
        <c:tickLblPos val="nextTo"/>
        <c:crossAx val="1747481663"/>
        <c:crosses val="autoZero"/>
        <c:auto val="1"/>
        <c:lblAlgn val="ctr"/>
        <c:lblOffset val="100"/>
        <c:noMultiLvlLbl val="0"/>
      </c:catAx>
      <c:valAx>
        <c:axId val="1747481663"/>
        <c:scaling>
          <c:orientation val="minMax"/>
        </c:scaling>
        <c:delete val="1"/>
        <c:axPos val="b"/>
        <c:numFmt formatCode="0%" sourceLinked="1"/>
        <c:majorTickMark val="none"/>
        <c:minorTickMark val="none"/>
        <c:tickLblPos val="nextTo"/>
        <c:crossAx val="1747481183"/>
        <c:crosses val="autoZero"/>
        <c:crossBetween val="between"/>
      </c:valAx>
      <c:spPr>
        <a:noFill/>
        <a:ln w="9525" cap="flat" cmpd="sng" algn="ctr">
          <a:solidFill>
            <a:schemeClr val="tx2">
              <a:lumMod val="20000"/>
              <a:lumOff val="80000"/>
            </a:schemeClr>
          </a:solidFill>
          <a:prstDash val="solid"/>
          <a:round/>
          <a:headEnd type="none" w="med" len="med"/>
          <a:tailEnd type="none" w="med" len="med"/>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ar-SA"/>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Button" lockText="1"/>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3</xdr:row>
          <xdr:rowOff>9525</xdr:rowOff>
        </xdr:from>
        <xdr:to>
          <xdr:col>1</xdr:col>
          <xdr:colOff>0</xdr:colOff>
          <xdr:row>3</xdr:row>
          <xdr:rowOff>361950</xdr:rowOff>
        </xdr:to>
        <xdr:sp macro="" textlink="">
          <xdr:nvSpPr>
            <xdr:cNvPr id="2050" name="Button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Login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6</xdr:col>
      <xdr:colOff>333376</xdr:colOff>
      <xdr:row>135</xdr:row>
      <xdr:rowOff>6925</xdr:rowOff>
    </xdr:from>
    <xdr:to>
      <xdr:col>7</xdr:col>
      <xdr:colOff>952500</xdr:colOff>
      <xdr:row>144</xdr:row>
      <xdr:rowOff>60614</xdr:rowOff>
    </xdr:to>
    <xdr:graphicFrame macro="">
      <xdr:nvGraphicFramePr>
        <xdr:cNvPr id="7" name="Chart 6">
          <a:extLst>
            <a:ext uri="{FF2B5EF4-FFF2-40B4-BE49-F238E27FC236}">
              <a16:creationId xmlns:a16="http://schemas.microsoft.com/office/drawing/2014/main" id="{BDA2A5B1-18B7-BEBE-6811-6C3737B041C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134</xdr:row>
      <xdr:rowOff>169717</xdr:rowOff>
    </xdr:from>
    <xdr:to>
      <xdr:col>6</xdr:col>
      <xdr:colOff>242455</xdr:colOff>
      <xdr:row>145</xdr:row>
      <xdr:rowOff>159326</xdr:rowOff>
    </xdr:to>
    <xdr:graphicFrame macro="">
      <xdr:nvGraphicFramePr>
        <xdr:cNvPr id="10" name="Chart 9">
          <a:extLst>
            <a:ext uri="{FF2B5EF4-FFF2-40B4-BE49-F238E27FC236}">
              <a16:creationId xmlns:a16="http://schemas.microsoft.com/office/drawing/2014/main" id="{864D2C46-AB0F-8FEF-782A-67A0DA9C1DD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363681</xdr:colOff>
      <xdr:row>134</xdr:row>
      <xdr:rowOff>69273</xdr:rowOff>
    </xdr:from>
    <xdr:to>
      <xdr:col>3</xdr:col>
      <xdr:colOff>4286249</xdr:colOff>
      <xdr:row>145</xdr:row>
      <xdr:rowOff>228599</xdr:rowOff>
    </xdr:to>
    <xdr:graphicFrame macro="">
      <xdr:nvGraphicFramePr>
        <xdr:cNvPr id="11" name="Chart 10">
          <a:extLst>
            <a:ext uri="{FF2B5EF4-FFF2-40B4-BE49-F238E27FC236}">
              <a16:creationId xmlns:a16="http://schemas.microsoft.com/office/drawing/2014/main" id="{73E45F61-BBE7-E4BB-914A-6132146478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1666873</xdr:colOff>
      <xdr:row>135</xdr:row>
      <xdr:rowOff>76634</xdr:rowOff>
    </xdr:from>
    <xdr:to>
      <xdr:col>16</xdr:col>
      <xdr:colOff>0</xdr:colOff>
      <xdr:row>144</xdr:row>
      <xdr:rowOff>158029</xdr:rowOff>
    </xdr:to>
    <xdr:graphicFrame macro="">
      <xdr:nvGraphicFramePr>
        <xdr:cNvPr id="12" name="Chart 11">
          <a:extLst>
            <a:ext uri="{FF2B5EF4-FFF2-40B4-BE49-F238E27FC236}">
              <a16:creationId xmlns:a16="http://schemas.microsoft.com/office/drawing/2014/main" id="{743FD779-90EE-6800-EE8F-0C56C17E51C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1</xdr:col>
      <xdr:colOff>238124</xdr:colOff>
      <xdr:row>0</xdr:row>
      <xdr:rowOff>142876</xdr:rowOff>
    </xdr:from>
    <xdr:to>
      <xdr:col>1</xdr:col>
      <xdr:colOff>2668732</xdr:colOff>
      <xdr:row>13</xdr:row>
      <xdr:rowOff>142876</xdr:rowOff>
    </xdr:to>
    <mc:AlternateContent xmlns:mc="http://schemas.openxmlformats.org/markup-compatibility/2006" xmlns:sle15="http://schemas.microsoft.com/office/drawing/2012/slicer">
      <mc:Choice Requires="sle15">
        <xdr:graphicFrame macro="">
          <xdr:nvGraphicFramePr>
            <xdr:cNvPr id="17" name="Responsible ">
              <a:extLst>
                <a:ext uri="{FF2B5EF4-FFF2-40B4-BE49-F238E27FC236}">
                  <a16:creationId xmlns:a16="http://schemas.microsoft.com/office/drawing/2014/main" id="{995DE068-FEF3-457D-9F7F-9889BF12309B}"/>
                </a:ext>
              </a:extLst>
            </xdr:cNvPr>
            <xdr:cNvGraphicFramePr/>
          </xdr:nvGraphicFramePr>
          <xdr:xfrm>
            <a:off x="0" y="0"/>
            <a:ext cx="0" cy="0"/>
          </xdr:xfrm>
          <a:graphic>
            <a:graphicData uri="http://schemas.microsoft.com/office/drawing/2010/slicer">
              <sle:slicer xmlns:sle="http://schemas.microsoft.com/office/drawing/2010/slicer" name="Responsible "/>
            </a:graphicData>
          </a:graphic>
        </xdr:graphicFrame>
      </mc:Choice>
      <mc:Fallback xmlns="">
        <xdr:sp macro="" textlink="">
          <xdr:nvSpPr>
            <xdr:cNvPr id="0" name=""/>
            <xdr:cNvSpPr>
              <a:spLocks noTextEdit="1"/>
            </xdr:cNvSpPr>
          </xdr:nvSpPr>
          <xdr:spPr>
            <a:xfrm>
              <a:off x="928687" y="142876"/>
              <a:ext cx="2430608" cy="3143250"/>
            </a:xfrm>
            <a:prstGeom prst="rect">
              <a:avLst/>
            </a:prstGeom>
            <a:solidFill>
              <a:prstClr val="white"/>
            </a:solidFill>
            <a:ln w="1">
              <a:solidFill>
                <a:prstClr val="green"/>
              </a:solidFill>
            </a:ln>
          </xdr:spPr>
          <xdr:txBody>
            <a:bodyPr vertOverflow="clip" horzOverflow="clip"/>
            <a:lstStyle/>
            <a:p>
              <a:r>
                <a:rPr lang="ar-SA"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xdr:col>
      <xdr:colOff>3167063</xdr:colOff>
      <xdr:row>0</xdr:row>
      <xdr:rowOff>179676</xdr:rowOff>
    </xdr:from>
    <xdr:to>
      <xdr:col>1</xdr:col>
      <xdr:colOff>5195889</xdr:colOff>
      <xdr:row>4</xdr:row>
      <xdr:rowOff>142874</xdr:rowOff>
    </xdr:to>
    <mc:AlternateContent xmlns:mc="http://schemas.openxmlformats.org/markup-compatibility/2006" xmlns:sle15="http://schemas.microsoft.com/office/drawing/2012/slicer">
      <mc:Choice Requires="sle15">
        <xdr:graphicFrame macro="">
          <xdr:nvGraphicFramePr>
            <xdr:cNvPr id="19" name="Priority">
              <a:extLst>
                <a:ext uri="{FF2B5EF4-FFF2-40B4-BE49-F238E27FC236}">
                  <a16:creationId xmlns:a16="http://schemas.microsoft.com/office/drawing/2014/main" id="{AC554AC0-B7B3-4735-9196-CDB6D7BE547F}"/>
                </a:ext>
              </a:extLst>
            </xdr:cNvPr>
            <xdr:cNvGraphicFramePr/>
          </xdr:nvGraphicFramePr>
          <xdr:xfrm>
            <a:off x="0" y="0"/>
            <a:ext cx="0" cy="0"/>
          </xdr:xfrm>
          <a:graphic>
            <a:graphicData uri="http://schemas.microsoft.com/office/drawing/2010/slicer">
              <sle:slicer xmlns:sle="http://schemas.microsoft.com/office/drawing/2010/slicer" name="Priority"/>
            </a:graphicData>
          </a:graphic>
        </xdr:graphicFrame>
      </mc:Choice>
      <mc:Fallback xmlns="">
        <xdr:sp macro="" textlink="">
          <xdr:nvSpPr>
            <xdr:cNvPr id="0" name=""/>
            <xdr:cNvSpPr>
              <a:spLocks noTextEdit="1"/>
            </xdr:cNvSpPr>
          </xdr:nvSpPr>
          <xdr:spPr>
            <a:xfrm>
              <a:off x="3857626" y="179676"/>
              <a:ext cx="2028826" cy="1296698"/>
            </a:xfrm>
            <a:prstGeom prst="rect">
              <a:avLst/>
            </a:prstGeom>
            <a:solidFill>
              <a:prstClr val="white"/>
            </a:solidFill>
            <a:ln w="1">
              <a:solidFill>
                <a:prstClr val="green"/>
              </a:solidFill>
            </a:ln>
          </xdr:spPr>
          <xdr:txBody>
            <a:bodyPr vertOverflow="clip" horzOverflow="clip"/>
            <a:lstStyle/>
            <a:p>
              <a:r>
                <a:rPr lang="ar-SA"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xdr:col>
      <xdr:colOff>5513242</xdr:colOff>
      <xdr:row>0</xdr:row>
      <xdr:rowOff>105120</xdr:rowOff>
    </xdr:from>
    <xdr:to>
      <xdr:col>2</xdr:col>
      <xdr:colOff>1143000</xdr:colOff>
      <xdr:row>6</xdr:row>
      <xdr:rowOff>142875</xdr:rowOff>
    </xdr:to>
    <mc:AlternateContent xmlns:mc="http://schemas.openxmlformats.org/markup-compatibility/2006" xmlns:sle15="http://schemas.microsoft.com/office/drawing/2012/slicer">
      <mc:Choice Requires="sle15">
        <xdr:graphicFrame macro="">
          <xdr:nvGraphicFramePr>
            <xdr:cNvPr id="22" name="Status">
              <a:extLst>
                <a:ext uri="{FF2B5EF4-FFF2-40B4-BE49-F238E27FC236}">
                  <a16:creationId xmlns:a16="http://schemas.microsoft.com/office/drawing/2014/main" id="{BEA8132A-5D4A-4C65-8B10-F5C19F7DF23F}"/>
                </a:ext>
              </a:extLst>
            </xdr:cNvPr>
            <xdr:cNvGraphicFramePr/>
          </xdr:nvGraphicFramePr>
          <xdr:xfrm>
            <a:off x="0" y="0"/>
            <a:ext cx="0" cy="0"/>
          </xdr:xfrm>
          <a:graphic>
            <a:graphicData uri="http://schemas.microsoft.com/office/drawing/2010/slicer">
              <sle:slicer xmlns:sle="http://schemas.microsoft.com/office/drawing/2010/slicer" name="Status"/>
            </a:graphicData>
          </a:graphic>
        </xdr:graphicFrame>
      </mc:Choice>
      <mc:Fallback xmlns="">
        <xdr:sp macro="" textlink="">
          <xdr:nvSpPr>
            <xdr:cNvPr id="0" name=""/>
            <xdr:cNvSpPr>
              <a:spLocks noTextEdit="1"/>
            </xdr:cNvSpPr>
          </xdr:nvSpPr>
          <xdr:spPr>
            <a:xfrm>
              <a:off x="6203805" y="105120"/>
              <a:ext cx="2011508" cy="1752255"/>
            </a:xfrm>
            <a:prstGeom prst="rect">
              <a:avLst/>
            </a:prstGeom>
            <a:solidFill>
              <a:prstClr val="white"/>
            </a:solidFill>
            <a:ln w="1">
              <a:solidFill>
                <a:prstClr val="green"/>
              </a:solidFill>
            </a:ln>
          </xdr:spPr>
          <xdr:txBody>
            <a:bodyPr vertOverflow="clip" horzOverflow="clip"/>
            <a:lstStyle/>
            <a:p>
              <a:r>
                <a:rPr lang="ar-SA"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2</xdr:col>
      <xdr:colOff>1377833</xdr:colOff>
      <xdr:row>0</xdr:row>
      <xdr:rowOff>98453</xdr:rowOff>
    </xdr:from>
    <xdr:to>
      <xdr:col>3</xdr:col>
      <xdr:colOff>1939016</xdr:colOff>
      <xdr:row>7</xdr:row>
      <xdr:rowOff>71437</xdr:rowOff>
    </xdr:to>
    <mc:AlternateContent xmlns:mc="http://schemas.openxmlformats.org/markup-compatibility/2006" xmlns:sle15="http://schemas.microsoft.com/office/drawing/2012/slicer">
      <mc:Choice Requires="sle15">
        <xdr:graphicFrame macro="">
          <xdr:nvGraphicFramePr>
            <xdr:cNvPr id="26" name="Category  1">
              <a:extLst>
                <a:ext uri="{FF2B5EF4-FFF2-40B4-BE49-F238E27FC236}">
                  <a16:creationId xmlns:a16="http://schemas.microsoft.com/office/drawing/2014/main" id="{4FCE67AC-4106-A876-FEE3-794CDE0A185C}"/>
                </a:ext>
              </a:extLst>
            </xdr:cNvPr>
            <xdr:cNvGraphicFramePr/>
          </xdr:nvGraphicFramePr>
          <xdr:xfrm>
            <a:off x="0" y="0"/>
            <a:ext cx="0" cy="0"/>
          </xdr:xfrm>
          <a:graphic>
            <a:graphicData uri="http://schemas.microsoft.com/office/drawing/2010/slicer">
              <sle:slicer xmlns:sle="http://schemas.microsoft.com/office/drawing/2010/slicer" name="Category  1"/>
            </a:graphicData>
          </a:graphic>
        </xdr:graphicFrame>
      </mc:Choice>
      <mc:Fallback xmlns="">
        <xdr:sp macro="" textlink="">
          <xdr:nvSpPr>
            <xdr:cNvPr id="0" name=""/>
            <xdr:cNvSpPr>
              <a:spLocks noTextEdit="1"/>
            </xdr:cNvSpPr>
          </xdr:nvSpPr>
          <xdr:spPr>
            <a:xfrm>
              <a:off x="8450146" y="98453"/>
              <a:ext cx="2466183" cy="1877984"/>
            </a:xfrm>
            <a:prstGeom prst="rect">
              <a:avLst/>
            </a:prstGeom>
            <a:solidFill>
              <a:prstClr val="white"/>
            </a:solidFill>
            <a:ln w="1">
              <a:solidFill>
                <a:prstClr val="green"/>
              </a:solidFill>
            </a:ln>
          </xdr:spPr>
          <xdr:txBody>
            <a:bodyPr vertOverflow="clip" horzOverflow="clip"/>
            <a:lstStyle/>
            <a:p>
              <a:r>
                <a:rPr lang="ar-SA"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4</xdr:col>
      <xdr:colOff>71438</xdr:colOff>
      <xdr:row>11</xdr:row>
      <xdr:rowOff>0</xdr:rowOff>
    </xdr:from>
    <xdr:to>
      <xdr:col>7</xdr:col>
      <xdr:colOff>1210974</xdr:colOff>
      <xdr:row>20</xdr:row>
      <xdr:rowOff>4329</xdr:rowOff>
    </xdr:to>
    <xdr:graphicFrame macro="">
      <xdr:nvGraphicFramePr>
        <xdr:cNvPr id="3" name="Chart 2">
          <a:extLst>
            <a:ext uri="{FF2B5EF4-FFF2-40B4-BE49-F238E27FC236}">
              <a16:creationId xmlns:a16="http://schemas.microsoft.com/office/drawing/2014/main" id="{D9BB79C8-72B0-4C6D-95B6-10F50AB58B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bag type="XFControls"/>
  <bag type="XFComplement">
    <bagId k="XFControls">4</bagId>
  </bag>
  <bag type="DXFComplements" extRef="DXFComplementsMapperExtRef">
    <a k="MappedFeaturePropertyBags">
      <bagId>2</bagId>
      <bagId>5</bagId>
    </a>
  </bag>
</FeaturePropertyBags>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sponsible" xr10:uid="{808ACF07-C3EC-4C30-9857-E9CA31B0C13B}" sourceName="Responsible ">
  <extLst>
    <x:ext xmlns:x15="http://schemas.microsoft.com/office/spreadsheetml/2010/11/main" uri="{2F2917AC-EB37-4324-AD4E-5DD8C200BD13}">
      <x15:tableSlicerCache tableId="3" column="1"/>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iority" xr10:uid="{58E883F9-93CF-48EA-BC24-283B5443BABB}" sourceName="Priority">
  <extLst>
    <x:ext xmlns:x15="http://schemas.microsoft.com/office/spreadsheetml/2010/11/main" uri="{2F2917AC-EB37-4324-AD4E-5DD8C200BD13}">
      <x15:tableSlicerCache tableId="3" column="14"/>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tatus" xr10:uid="{4AE80657-C31D-4171-B432-AC879510215C}" sourceName="Status">
  <extLst>
    <x:ext xmlns:x15="http://schemas.microsoft.com/office/spreadsheetml/2010/11/main" uri="{2F2917AC-EB37-4324-AD4E-5DD8C200BD13}">
      <x15:tableSlicerCache tableId="3" column="15"/>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ategory" xr10:uid="{B9E9D9AA-16FE-4BCA-B783-60C00ACCDD83}" sourceName="Category ">
  <extLst>
    <x:ext xmlns:x15="http://schemas.microsoft.com/office/spreadsheetml/2010/11/main" uri="{2F2917AC-EB37-4324-AD4E-5DD8C200BD13}">
      <x15:tableSlicerCache tableId="3" column="16"/>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esponsible " xr10:uid="{9672813F-76CE-4B42-A5B8-112B8A4F42AF}" cache="Slicer_Responsible" caption="Responsible " columnCount="2" rowHeight="2834640"/>
  <slicer name="Priority" xr10:uid="{D934C7D8-5B52-40A7-B8DB-582E8F1789F4}" cache="Slicer_Priority" caption="Priority" columnCount="2" rowHeight="457200"/>
  <slicer name="Status" xr10:uid="{ED184250-A292-4EAF-9984-7578613EE06B}" cache="Slicer_Status" caption="Status" columnCount="2" rowHeight="457200"/>
  <slicer name="Category  1" xr10:uid="{3B276F71-2FA8-4924-A9C2-1324E5CE07A4}" cache="Slicer_Category" caption="Category " columnCount="2" rowHeight="54864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84F8CEE-BE14-4341-BE59-DA2126C4E30B}" name="Ashraf" displayName="Ashraf" ref="C24:W119" totalsRowShown="0" headerRowDxfId="38" dataDxfId="36" headerRowBorderDxfId="37" tableBorderDxfId="35" totalsRowBorderDxfId="34">
  <autoFilter ref="C24:W119" xr:uid="{CE0F29F6-D843-4C86-8C17-FC69C82F78C4}"/>
  <sortState xmlns:xlrd2="http://schemas.microsoft.com/office/spreadsheetml/2017/richdata2" ref="C25:U119">
    <sortCondition descending="1" ref="C24:C119"/>
  </sortState>
  <tableColumns count="21">
    <tableColumn id="1" xr3:uid="{804E70B8-CBBF-4B2B-AA76-BED0CD10288F}" name="Responsible " dataDxfId="33"/>
    <tableColumn id="2" xr3:uid="{366CCD81-724A-4289-966B-4BF1CF85A934}" name="Subject " dataDxfId="32"/>
    <tableColumn id="14" xr3:uid="{E35E8E8D-22A0-4E62-A78A-595F79FD980E}" name="Priority" dataDxfId="31"/>
    <tableColumn id="15" xr3:uid="{EA9C08CE-C362-4770-B57A-A81BFD5EAB8B}" name="Status" dataDxfId="30"/>
    <tableColumn id="16" xr3:uid="{9BDB6714-F131-4584-8E77-2D2BB23AD9ED}" name="Category " dataDxfId="29"/>
    <tableColumn id="3" xr3:uid="{DAE6E1DA-5D31-4B74-8891-AC49041E6FFC}" name="Task Date" dataDxfId="28"/>
    <tableColumn id="4" xr3:uid="{2428412B-4602-4AB4-B1AD-4FC78FFD5951}" name="Receipt" dataDxfId="27"/>
    <tableColumn id="5" xr3:uid="{B87F9BC6-9A32-49E1-A095-91CDD87E822F}" name="Response" dataDxfId="26"/>
    <tableColumn id="6" xr3:uid="{D27F6A26-89CE-4432-943F-70DBC94017F0}" name="_x0009_Execution " dataDxfId="25"/>
    <tableColumn id="7" xr3:uid="{66A48801-3E71-4297-A62A-097D1900AE90}" name="Monitor" dataDxfId="24"/>
    <tableColumn id="8" xr3:uid="{671EDA9B-59AB-4C6D-922E-21499FFAD863}" name="Close " dataDxfId="23"/>
    <tableColumn id="9" xr3:uid="{FE5B225E-D505-4976-A5DA-E911AE63F70E}" name="Progress Report" dataDxfId="22">
      <calculatedColumnFormula>REPT("▓",COUNTIF(I25:M25,TRUE))</calculatedColumnFormula>
    </tableColumn>
    <tableColumn id="10" xr3:uid="{6E3FFB9C-C7BB-4ED9-AD1F-6CCA980CC8F6}" name="Due Today" dataDxfId="21">
      <calculatedColumnFormula>TODAY()-H25+1</calculatedColumnFormula>
    </tableColumn>
    <tableColumn id="17" xr3:uid="{8433FE42-2E33-422E-86AF-0E00D795EF81}" name="Due Date" dataDxfId="20">
      <calculatedColumnFormula>Ashraf[[#This Row],[Task Date]]+45</calculatedColumnFormula>
    </tableColumn>
    <tableColumn id="11" xr3:uid="{8207DB91-E353-4630-A8A8-6AA571FBEE3F}" name="Close Date" dataDxfId="19"/>
    <tableColumn id="25" xr3:uid="{F32AEA05-F2EB-4CBE-AF92-F1C409A58AFD}" name="Progress" dataDxfId="18">
      <calculatedColumnFormula>Ashraf[[#This Row],[Due Date]]-TODAY()</calculatedColumnFormula>
    </tableColumn>
    <tableColumn id="12" xr3:uid="{98FD1F12-5F33-4FC0-8756-7314A246BF7C}" name="Rate" dataDxfId="17"/>
    <tableColumn id="24" xr3:uid="{A941075B-C00E-4637-8C62-95D7143A2A6E}" name="Reward" dataDxfId="16">
      <calculatedColumnFormula>REPT("⭐",Ashraf[[#This Row],[Rate]])</calculatedColumnFormula>
    </tableColumn>
    <tableColumn id="13" xr3:uid="{A38F8131-FF92-46C9-B130-780CF9AF6EEA}" name="Evaluation" dataDxfId="15"/>
    <tableColumn id="18" xr3:uid="{7D8FD5E0-9AF2-4EAB-9C1F-7D51030F1F38}" name="Email" dataDxfId="14"/>
    <tableColumn id="19" xr3:uid="{52C9E4BF-AA64-4527-A149-1C101D7B9CE1}" name="Whatsaap" dataDxfId="1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8">
    <wetp:webextensionref xmlns:r="http://schemas.openxmlformats.org/officeDocument/2006/relationships" r:id="rId1"/>
  </wetp:taskpane>
  <wetp:taskpane dockstate="right" visibility="0" width="350" row="9">
    <wetp:webextensionref xmlns:r="http://schemas.openxmlformats.org/officeDocument/2006/relationships" r:id="rId2"/>
  </wetp:taskpane>
</wetp:taskpanes>
</file>

<file path=xl/webextensions/webextension1.xml><?xml version="1.0" encoding="utf-8"?>
<we:webextension xmlns:we="http://schemas.microsoft.com/office/webextensions/webextension/2010/11" id="{21612032-3915-4816-811C-898963915C7F}">
  <we:reference id="wa200005271" version="2.4.0.0" store="en-US" storeType="OMEX"/>
  <we:alternateReferences>
    <we:reference id="WA200005271" version="2.4.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_xldudf_AI_TABLE</we:customFunctionIds>
        <we:customFunctionIds>_xldudf_AI_FILL</we:customFunctionIds>
        <we:customFunctionIds>_xldudf_AI_LIST</we:customFunctionIds>
        <we:customFunctionIds>_xldudf_AI_ASK</we:customFunctionIds>
        <we:customFunctionIds>_xldudf_AI_FORMAT</we:customFunctionIds>
        <we:customFunctionIds>_xldudf_AI_EXTRACT</we:customFunctionIds>
        <we:customFunctionIds>_xldudf_AI_TRANSLATE</we:customFunctionIds>
        <we:customFunctionIds>_xldudf_AI_CHOICE</we:customFunctionIds>
      </we:customFunctionIdList>
    </a:ext>
  </we:extLst>
</we:webextension>
</file>

<file path=xl/webextensions/webextension2.xml><?xml version="1.0" encoding="utf-8"?>
<we:webextension xmlns:we="http://schemas.microsoft.com/office/webextensions/webextension/2010/11" id="{C5BABD9A-03EF-4F27-A8AA-EE5255E9D2AC}">
  <we:reference id="wa200005281" version="1.0.0.0" store="en-US" storeType="OMEX"/>
  <we:alternateReferences>
    <we:reference id="WA200005281" version="1.0.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_xldudf_NUM_AI</we:customFunctionIds>
        <we:customFunctionIds>_xldudf_NUM_WRITE</we:customFunctionIds>
        <we:customFunctionIds>_xldudf_NUM_INFER</we:customFunctionIds>
      </we:customFunctionIdList>
    </a:ext>
  </we:extLst>
</we:webextension>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00@Alnimal.com.sa" TargetMode="External"/><Relationship Id="rId1" Type="http://schemas.openxmlformats.org/officeDocument/2006/relationships/hyperlink" Target="mailto:00@Alnimal.com.sa" TargetMode="External"/><Relationship Id="rId6" Type="http://schemas.microsoft.com/office/2007/relationships/slicer" Target="../slicers/slicer1.xml"/><Relationship Id="rId5" Type="http://schemas.openxmlformats.org/officeDocument/2006/relationships/table" Target="../tables/table1.xm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FEC4E-AF01-4A08-9B1E-19C49E321BC8}">
  <sheetPr codeName="Sheet3"/>
  <dimension ref="A2:A4"/>
  <sheetViews>
    <sheetView workbookViewId="0">
      <selection activeCell="J22" sqref="J22"/>
    </sheetView>
  </sheetViews>
  <sheetFormatPr defaultRowHeight="15" x14ac:dyDescent="0.25"/>
  <cols>
    <col min="1" max="1" width="22.28515625" customWidth="1"/>
    <col min="2" max="2" width="20.42578125" customWidth="1"/>
  </cols>
  <sheetData>
    <row r="2" spans="1:1" s="64" customFormat="1" ht="18.75" x14ac:dyDescent="0.3">
      <c r="A2" s="64" t="s">
        <v>182</v>
      </c>
    </row>
    <row r="3" spans="1:1" s="64" customFormat="1" ht="18.75" x14ac:dyDescent="0.3">
      <c r="A3" s="64" t="s">
        <v>172</v>
      </c>
    </row>
    <row r="4" spans="1:1" ht="28.5" customHeight="1" x14ac:dyDescent="0.25"/>
  </sheetData>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0" r:id="rId4" name="Button 2">
              <controlPr defaultSize="0" print="0" autoFill="0" autoPict="0" macro="[0]!Login">
                <anchor moveWithCells="1" sizeWithCells="1">
                  <from>
                    <xdr:col>0</xdr:col>
                    <xdr:colOff>0</xdr:colOff>
                    <xdr:row>3</xdr:row>
                    <xdr:rowOff>9525</xdr:rowOff>
                  </from>
                  <to>
                    <xdr:col>1</xdr:col>
                    <xdr:colOff>0</xdr:colOff>
                    <xdr:row>3</xdr:row>
                    <xdr:rowOff>361950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D4063-6DF8-480D-9EA6-D67B783867FE}">
  <sheetPr codeName="Sheet1"/>
  <dimension ref="B3:C11"/>
  <sheetViews>
    <sheetView showGridLines="0" tabSelected="1" workbookViewId="0">
      <selection activeCell="C4" sqref="C4"/>
    </sheetView>
  </sheetViews>
  <sheetFormatPr defaultRowHeight="15" x14ac:dyDescent="0.25"/>
  <cols>
    <col min="1" max="1" width="9.140625" style="65"/>
    <col min="2" max="2" width="10.7109375" style="65" bestFit="1" customWidth="1"/>
    <col min="3" max="3" width="17.140625" style="65" customWidth="1"/>
    <col min="4" max="16384" width="9.140625" style="65"/>
  </cols>
  <sheetData>
    <row r="3" spans="2:3" x14ac:dyDescent="0.25">
      <c r="B3" s="65" t="s">
        <v>173</v>
      </c>
      <c r="C3" s="65" t="s">
        <v>172</v>
      </c>
    </row>
    <row r="4" spans="2:3" x14ac:dyDescent="0.25">
      <c r="B4" s="65" t="s">
        <v>73</v>
      </c>
      <c r="C4" s="65" t="s">
        <v>174</v>
      </c>
    </row>
    <row r="5" spans="2:3" x14ac:dyDescent="0.25">
      <c r="B5" s="65" t="s">
        <v>2</v>
      </c>
      <c r="C5" s="65" t="s">
        <v>175</v>
      </c>
    </row>
    <row r="6" spans="2:3" x14ac:dyDescent="0.25">
      <c r="B6" s="65" t="s">
        <v>3</v>
      </c>
      <c r="C6" s="65" t="s">
        <v>176</v>
      </c>
    </row>
    <row r="7" spans="2:3" x14ac:dyDescent="0.25">
      <c r="B7" s="65" t="s">
        <v>0</v>
      </c>
      <c r="C7" s="65" t="s">
        <v>177</v>
      </c>
    </row>
    <row r="8" spans="2:3" x14ac:dyDescent="0.25">
      <c r="B8" s="65" t="s">
        <v>1</v>
      </c>
      <c r="C8" s="65" t="s">
        <v>178</v>
      </c>
    </row>
    <row r="9" spans="2:3" x14ac:dyDescent="0.25">
      <c r="B9" s="65" t="s">
        <v>74</v>
      </c>
      <c r="C9" s="65" t="s">
        <v>179</v>
      </c>
    </row>
    <row r="10" spans="2:3" x14ac:dyDescent="0.25">
      <c r="B10" s="65" t="s">
        <v>75</v>
      </c>
      <c r="C10" s="65" t="s">
        <v>180</v>
      </c>
    </row>
    <row r="11" spans="2:3" x14ac:dyDescent="0.25">
      <c r="B11" s="65" t="s">
        <v>4</v>
      </c>
      <c r="C11" s="65" t="s">
        <v>181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F29F6-D843-4C86-8C17-FC69C82F78C4}">
  <sheetPr codeName="Sheet2"/>
  <dimension ref="B3:W149"/>
  <sheetViews>
    <sheetView showGridLines="0" topLeftCell="A7" zoomScale="70" zoomScaleNormal="70" workbookViewId="0">
      <selection activeCell="A17" sqref="A17"/>
    </sheetView>
  </sheetViews>
  <sheetFormatPr defaultRowHeight="15" x14ac:dyDescent="0.25"/>
  <cols>
    <col min="1" max="1" width="9" customWidth="1"/>
    <col min="2" max="2" width="83.5703125" bestFit="1" customWidth="1"/>
    <col min="3" max="3" width="24.85546875" bestFit="1" customWidth="1"/>
    <col min="4" max="4" width="72.85546875" customWidth="1"/>
    <col min="5" max="5" width="36.28515625" customWidth="1"/>
    <col min="6" max="6" width="13.28515625" customWidth="1"/>
    <col min="7" max="7" width="51.42578125" bestFit="1" customWidth="1"/>
    <col min="8" max="8" width="22.5703125" bestFit="1" customWidth="1"/>
    <col min="9" max="12" width="11.5703125" bestFit="1" customWidth="1"/>
    <col min="13" max="13" width="13.5703125" bestFit="1" customWidth="1"/>
    <col min="15" max="15" width="22.5703125" bestFit="1" customWidth="1"/>
    <col min="16" max="16" width="22.5703125" customWidth="1"/>
    <col min="17" max="19" width="22.5703125" bestFit="1" customWidth="1"/>
    <col min="20" max="20" width="19.42578125" bestFit="1" customWidth="1"/>
    <col min="21" max="21" width="32.42578125" bestFit="1" customWidth="1"/>
    <col min="22" max="22" width="22.5703125" bestFit="1" customWidth="1"/>
  </cols>
  <sheetData>
    <row r="3" spans="5:5" ht="61.5" x14ac:dyDescent="0.9">
      <c r="E3" s="4" t="s">
        <v>63</v>
      </c>
    </row>
    <row r="9" spans="5:5" ht="23.25" x14ac:dyDescent="0.35">
      <c r="E9" s="31" t="str">
        <f>Ashraf[[#Headers],[Status]]</f>
        <v>Status</v>
      </c>
    </row>
    <row r="24" spans="2:23" ht="147.75" x14ac:dyDescent="0.25">
      <c r="B24" s="5" t="s">
        <v>64</v>
      </c>
      <c r="C24" s="6" t="s">
        <v>5</v>
      </c>
      <c r="D24" s="7" t="s">
        <v>55</v>
      </c>
      <c r="E24" s="8" t="s">
        <v>65</v>
      </c>
      <c r="F24" s="12" t="s">
        <v>66</v>
      </c>
      <c r="G24" s="9" t="s">
        <v>94</v>
      </c>
      <c r="H24" s="10" t="s">
        <v>82</v>
      </c>
      <c r="I24" s="11" t="s">
        <v>86</v>
      </c>
      <c r="J24" s="12" t="s">
        <v>83</v>
      </c>
      <c r="K24" s="12" t="s">
        <v>87</v>
      </c>
      <c r="L24" s="12" t="s">
        <v>84</v>
      </c>
      <c r="M24" s="12" t="s">
        <v>85</v>
      </c>
      <c r="N24" s="12" t="s">
        <v>81</v>
      </c>
      <c r="O24" s="12" t="s">
        <v>80</v>
      </c>
      <c r="P24" s="12" t="s">
        <v>163</v>
      </c>
      <c r="Q24" s="12" t="s">
        <v>88</v>
      </c>
      <c r="R24" s="13" t="s">
        <v>169</v>
      </c>
      <c r="S24" s="13" t="s">
        <v>170</v>
      </c>
      <c r="T24" s="13" t="s">
        <v>171</v>
      </c>
      <c r="U24" s="13" t="s">
        <v>89</v>
      </c>
      <c r="V24" s="12" t="s">
        <v>103</v>
      </c>
      <c r="W24" s="12" t="s">
        <v>105</v>
      </c>
    </row>
    <row r="25" spans="2:23" ht="23.25" x14ac:dyDescent="0.35">
      <c r="B25" s="14">
        <v>1</v>
      </c>
      <c r="C25" s="15" t="s">
        <v>4</v>
      </c>
      <c r="D25" s="32" t="s">
        <v>106</v>
      </c>
      <c r="E25" s="16" t="s">
        <v>68</v>
      </c>
      <c r="F25" s="16" t="s">
        <v>71</v>
      </c>
      <c r="G25" s="17" t="s">
        <v>99</v>
      </c>
      <c r="H25" s="18">
        <v>45658</v>
      </c>
      <c r="I25" s="19" t="b">
        <v>1</v>
      </c>
      <c r="J25" s="19" t="b">
        <v>1</v>
      </c>
      <c r="K25" s="19" t="b">
        <v>1</v>
      </c>
      <c r="L25" s="19" t="b">
        <v>1</v>
      </c>
      <c r="M25" s="19" t="b">
        <v>0</v>
      </c>
      <c r="N25" s="20" t="str">
        <f>REPT("▓",COUNTIF(I25:M25,TRUE))</f>
        <v>▓▓▓▓</v>
      </c>
      <c r="O25" s="16">
        <f ca="1">TODAY()-H25+1</f>
        <v>97</v>
      </c>
      <c r="P25" s="24">
        <f>Ashraf[[#This Row],[Task Date]]+45</f>
        <v>45703</v>
      </c>
      <c r="Q25" s="16"/>
      <c r="R25" s="16">
        <f ca="1">Ashraf[[#This Row],[Due Date]]-TODAY()</f>
        <v>-51</v>
      </c>
      <c r="S25" s="16">
        <v>1</v>
      </c>
      <c r="T25" s="61" t="str">
        <f>REPT("⭐",Ashraf[[#This Row],[Rate]])</f>
        <v>⭐</v>
      </c>
      <c r="U25" s="21"/>
      <c r="V25" s="30" t="s">
        <v>104</v>
      </c>
      <c r="W25" s="29">
        <v>560524218</v>
      </c>
    </row>
    <row r="26" spans="2:23" ht="23.25" x14ac:dyDescent="0.35">
      <c r="B26" s="14">
        <v>2</v>
      </c>
      <c r="C26" s="15" t="s">
        <v>4</v>
      </c>
      <c r="D26" s="32" t="s">
        <v>107</v>
      </c>
      <c r="E26" s="16" t="s">
        <v>69</v>
      </c>
      <c r="F26" s="16" t="s">
        <v>71</v>
      </c>
      <c r="G26" s="17" t="s">
        <v>99</v>
      </c>
      <c r="H26" s="22">
        <v>45658</v>
      </c>
      <c r="I26" s="19" t="b">
        <v>1</v>
      </c>
      <c r="J26" s="19" t="b">
        <v>0</v>
      </c>
      <c r="K26" s="19" t="b">
        <v>0</v>
      </c>
      <c r="L26" s="19" t="b">
        <v>0</v>
      </c>
      <c r="M26" s="19" t="b">
        <v>0</v>
      </c>
      <c r="N26" s="20" t="str">
        <f>REPT("▓",COUNTIF(I26:M26,TRUE))</f>
        <v>▓</v>
      </c>
      <c r="O26" s="16">
        <f t="shared" ref="O26:O101" ca="1" si="0">TODAY()-H26+1</f>
        <v>97</v>
      </c>
      <c r="P26" s="24">
        <f>Ashraf[[#This Row],[Task Date]]+45</f>
        <v>45703</v>
      </c>
      <c r="Q26" s="16"/>
      <c r="R26" s="16">
        <f ca="1">Ashraf[[#This Row],[Due Date]]-TODAY()</f>
        <v>-51</v>
      </c>
      <c r="S26" s="16">
        <v>5</v>
      </c>
      <c r="T26" s="61" t="str">
        <f>REPT("⭐",Ashraf[[#This Row],[Rate]])</f>
        <v>⭐⭐⭐⭐⭐</v>
      </c>
      <c r="U26" s="21"/>
      <c r="V26" s="30" t="s">
        <v>104</v>
      </c>
      <c r="W26" s="29">
        <v>560524218</v>
      </c>
    </row>
    <row r="27" spans="2:23" ht="23.25" x14ac:dyDescent="0.35">
      <c r="B27" s="14">
        <v>3</v>
      </c>
      <c r="C27" s="15" t="s">
        <v>4</v>
      </c>
      <c r="D27" s="32" t="s">
        <v>56</v>
      </c>
      <c r="E27" s="16" t="s">
        <v>69</v>
      </c>
      <c r="F27" s="16" t="s">
        <v>91</v>
      </c>
      <c r="G27" s="17" t="s">
        <v>99</v>
      </c>
      <c r="H27" s="22">
        <v>45658</v>
      </c>
      <c r="I27" s="19" t="b">
        <v>1</v>
      </c>
      <c r="J27" s="19" t="b">
        <v>0</v>
      </c>
      <c r="K27" s="19" t="b">
        <v>0</v>
      </c>
      <c r="L27" s="19" t="b">
        <v>0</v>
      </c>
      <c r="M27" s="19" t="b">
        <v>0</v>
      </c>
      <c r="N27" s="20" t="str">
        <f>REPT("▓",COUNTIF(I27:M27,TRUE))</f>
        <v>▓</v>
      </c>
      <c r="O27" s="16">
        <f t="shared" ca="1" si="0"/>
        <v>97</v>
      </c>
      <c r="P27" s="24">
        <f>Ashraf[[#This Row],[Task Date]]+45</f>
        <v>45703</v>
      </c>
      <c r="Q27" s="16"/>
      <c r="R27" s="16">
        <f ca="1">Ashraf[[#This Row],[Due Date]]-TODAY()</f>
        <v>-51</v>
      </c>
      <c r="S27" s="16">
        <v>3</v>
      </c>
      <c r="T27" s="61" t="str">
        <f>REPT("⭐",Ashraf[[#This Row],[Rate]])</f>
        <v>⭐⭐⭐</v>
      </c>
      <c r="U27" s="21"/>
      <c r="V27" s="30" t="s">
        <v>104</v>
      </c>
      <c r="W27" s="29">
        <v>560524218</v>
      </c>
    </row>
    <row r="28" spans="2:23" ht="23.25" x14ac:dyDescent="0.35">
      <c r="B28" s="14">
        <v>4</v>
      </c>
      <c r="C28" s="15" t="s">
        <v>4</v>
      </c>
      <c r="D28" s="32" t="s">
        <v>54</v>
      </c>
      <c r="E28" s="16" t="s">
        <v>68</v>
      </c>
      <c r="F28" s="16" t="s">
        <v>91</v>
      </c>
      <c r="G28" s="17" t="s">
        <v>99</v>
      </c>
      <c r="H28" s="22">
        <v>45658</v>
      </c>
      <c r="I28" s="19" t="b">
        <v>1</v>
      </c>
      <c r="J28" s="19" t="b">
        <v>0</v>
      </c>
      <c r="K28" s="19" t="b">
        <v>0</v>
      </c>
      <c r="L28" s="19" t="b">
        <v>0</v>
      </c>
      <c r="M28" s="19" t="b">
        <v>0</v>
      </c>
      <c r="N28" s="20" t="str">
        <f>REPT("▓",COUNTIF(I28:M28,TRUE))</f>
        <v>▓</v>
      </c>
      <c r="O28" s="16">
        <f t="shared" ca="1" si="0"/>
        <v>97</v>
      </c>
      <c r="P28" s="24">
        <f>Ashraf[[#This Row],[Task Date]]+45</f>
        <v>45703</v>
      </c>
      <c r="Q28" s="16"/>
      <c r="R28" s="16">
        <f ca="1">Ashraf[[#This Row],[Due Date]]-TODAY()</f>
        <v>-51</v>
      </c>
      <c r="S28" s="16">
        <v>4</v>
      </c>
      <c r="T28" s="61" t="str">
        <f>REPT("⭐",Ashraf[[#This Row],[Rate]])</f>
        <v>⭐⭐⭐⭐</v>
      </c>
      <c r="U28" s="21"/>
      <c r="V28" s="30" t="s">
        <v>104</v>
      </c>
      <c r="W28" s="29">
        <v>560524218</v>
      </c>
    </row>
    <row r="29" spans="2:23" ht="23.25" x14ac:dyDescent="0.35">
      <c r="B29" s="14">
        <v>5</v>
      </c>
      <c r="C29" s="15" t="s">
        <v>4</v>
      </c>
      <c r="D29" s="32" t="s">
        <v>57</v>
      </c>
      <c r="E29" s="16" t="s">
        <v>69</v>
      </c>
      <c r="F29" s="16" t="s">
        <v>71</v>
      </c>
      <c r="G29" s="17" t="s">
        <v>99</v>
      </c>
      <c r="H29" s="22">
        <v>45658</v>
      </c>
      <c r="I29" s="19" t="b">
        <v>1</v>
      </c>
      <c r="J29" s="19" t="b">
        <v>0</v>
      </c>
      <c r="K29" s="19" t="b">
        <v>0</v>
      </c>
      <c r="L29" s="19" t="b">
        <v>0</v>
      </c>
      <c r="M29" s="19" t="b">
        <v>0</v>
      </c>
      <c r="N29" s="20"/>
      <c r="O29" s="16">
        <f t="shared" ca="1" si="0"/>
        <v>97</v>
      </c>
      <c r="P29" s="24">
        <f>Ashraf[[#This Row],[Task Date]]+45</f>
        <v>45703</v>
      </c>
      <c r="Q29" s="16"/>
      <c r="R29" s="16">
        <f ca="1">Ashraf[[#This Row],[Due Date]]-TODAY()</f>
        <v>-51</v>
      </c>
      <c r="S29" s="16">
        <v>1</v>
      </c>
      <c r="T29" s="61" t="str">
        <f>REPT("⭐",Ashraf[[#This Row],[Rate]])</f>
        <v>⭐</v>
      </c>
      <c r="U29" s="21"/>
      <c r="V29" s="30" t="s">
        <v>104</v>
      </c>
      <c r="W29" s="29">
        <v>560524218</v>
      </c>
    </row>
    <row r="30" spans="2:23" ht="23.25" x14ac:dyDescent="0.35">
      <c r="B30" s="14">
        <v>6</v>
      </c>
      <c r="C30" s="15" t="s">
        <v>4</v>
      </c>
      <c r="D30" s="32" t="s">
        <v>56</v>
      </c>
      <c r="E30" s="16" t="s">
        <v>79</v>
      </c>
      <c r="F30" s="16" t="s">
        <v>70</v>
      </c>
      <c r="G30" s="17" t="s">
        <v>99</v>
      </c>
      <c r="H30" s="22">
        <v>45658</v>
      </c>
      <c r="I30" s="19" t="b">
        <v>1</v>
      </c>
      <c r="J30" s="19" t="b">
        <v>0</v>
      </c>
      <c r="K30" s="19" t="b">
        <v>0</v>
      </c>
      <c r="L30" s="19" t="b">
        <v>0</v>
      </c>
      <c r="M30" s="19" t="b">
        <v>0</v>
      </c>
      <c r="N30" s="20" t="str">
        <f t="shared" ref="N30:N61" si="1">REPT("▓",COUNTIF(I30:M30,TRUE))</f>
        <v>▓</v>
      </c>
      <c r="O30" s="16">
        <f t="shared" ca="1" si="0"/>
        <v>97</v>
      </c>
      <c r="P30" s="24">
        <f>Ashraf[[#This Row],[Task Date]]+45</f>
        <v>45703</v>
      </c>
      <c r="Q30" s="16"/>
      <c r="R30" s="16">
        <f ca="1">Ashraf[[#This Row],[Due Date]]-TODAY()</f>
        <v>-51</v>
      </c>
      <c r="S30" s="16">
        <v>2</v>
      </c>
      <c r="T30" s="61" t="str">
        <f>REPT("⭐",Ashraf[[#This Row],[Rate]])</f>
        <v>⭐⭐</v>
      </c>
      <c r="U30" s="21"/>
      <c r="V30" s="30" t="s">
        <v>104</v>
      </c>
      <c r="W30" s="29">
        <v>560524218</v>
      </c>
    </row>
    <row r="31" spans="2:23" ht="23.25" x14ac:dyDescent="0.35">
      <c r="B31" s="14">
        <v>7</v>
      </c>
      <c r="C31" s="15" t="s">
        <v>4</v>
      </c>
      <c r="D31" s="32" t="s">
        <v>53</v>
      </c>
      <c r="E31" s="16" t="s">
        <v>69</v>
      </c>
      <c r="F31" s="16" t="s">
        <v>71</v>
      </c>
      <c r="G31" s="17" t="s">
        <v>99</v>
      </c>
      <c r="H31" s="22">
        <v>45658</v>
      </c>
      <c r="I31" s="19" t="b">
        <v>1</v>
      </c>
      <c r="J31" s="19" t="b">
        <v>0</v>
      </c>
      <c r="K31" s="19" t="b">
        <v>0</v>
      </c>
      <c r="L31" s="19" t="b">
        <v>0</v>
      </c>
      <c r="M31" s="19" t="b">
        <v>0</v>
      </c>
      <c r="N31" s="20" t="str">
        <f t="shared" si="1"/>
        <v>▓</v>
      </c>
      <c r="O31" s="16">
        <f t="shared" ca="1" si="0"/>
        <v>97</v>
      </c>
      <c r="P31" s="24">
        <f>Ashraf[[#This Row],[Task Date]]+45</f>
        <v>45703</v>
      </c>
      <c r="Q31" s="16"/>
      <c r="R31" s="16">
        <f ca="1">Ashraf[[#This Row],[Due Date]]-TODAY()</f>
        <v>-51</v>
      </c>
      <c r="S31" s="16">
        <v>3</v>
      </c>
      <c r="T31" s="61" t="str">
        <f>REPT("⭐",Ashraf[[#This Row],[Rate]])</f>
        <v>⭐⭐⭐</v>
      </c>
      <c r="U31" s="21"/>
      <c r="V31" s="30" t="s">
        <v>104</v>
      </c>
      <c r="W31" s="29">
        <v>560524218</v>
      </c>
    </row>
    <row r="32" spans="2:23" ht="23.25" x14ac:dyDescent="0.35">
      <c r="B32" s="14">
        <v>8</v>
      </c>
      <c r="C32" s="15" t="s">
        <v>4</v>
      </c>
      <c r="D32" s="32" t="s">
        <v>140</v>
      </c>
      <c r="E32" s="16" t="s">
        <v>68</v>
      </c>
      <c r="F32" s="16" t="s">
        <v>70</v>
      </c>
      <c r="G32" s="17" t="s">
        <v>99</v>
      </c>
      <c r="H32" s="22">
        <v>45736</v>
      </c>
      <c r="I32" s="19" t="b">
        <v>1</v>
      </c>
      <c r="J32" s="19" t="b">
        <v>1</v>
      </c>
      <c r="K32" s="19" t="b">
        <v>0</v>
      </c>
      <c r="L32" s="19" t="b">
        <v>0</v>
      </c>
      <c r="M32" s="19" t="b">
        <v>0</v>
      </c>
      <c r="N32" s="20" t="str">
        <f>REPT("▓",COUNTIF(I32:M32,TRUE))</f>
        <v>▓▓</v>
      </c>
      <c r="O32" s="24">
        <f>Ashraf[[#This Row],[Task Date]]+15</f>
        <v>45751</v>
      </c>
      <c r="P32" s="24">
        <f>Ashraf[[#This Row],[Task Date]]+45</f>
        <v>45781</v>
      </c>
      <c r="Q32" s="16"/>
      <c r="R32" s="16">
        <f ca="1">Ashraf[[#This Row],[Due Date]]-TODAY()</f>
        <v>27</v>
      </c>
      <c r="S32" s="16">
        <v>5</v>
      </c>
      <c r="T32" s="62" t="str">
        <f>REPT("⭐",Ashraf[[#This Row],[Rate]])</f>
        <v>⭐⭐⭐⭐⭐</v>
      </c>
      <c r="U32" s="16"/>
      <c r="V32" s="30"/>
      <c r="W32" s="29"/>
    </row>
    <row r="33" spans="2:23" ht="23.25" x14ac:dyDescent="0.35">
      <c r="B33" s="14">
        <v>9</v>
      </c>
      <c r="C33" s="15" t="s">
        <v>75</v>
      </c>
      <c r="D33" s="32" t="s">
        <v>76</v>
      </c>
      <c r="E33" s="16" t="s">
        <v>68</v>
      </c>
      <c r="F33" s="16" t="s">
        <v>70</v>
      </c>
      <c r="G33" s="17" t="s">
        <v>97</v>
      </c>
      <c r="H33" s="22">
        <v>45659</v>
      </c>
      <c r="I33" s="19" t="b">
        <v>1</v>
      </c>
      <c r="J33" s="19" t="b">
        <v>1</v>
      </c>
      <c r="K33" s="19" t="b">
        <v>1</v>
      </c>
      <c r="L33" s="19" t="b">
        <v>1</v>
      </c>
      <c r="M33" s="19" t="b">
        <v>0</v>
      </c>
      <c r="N33" s="20" t="str">
        <f t="shared" si="1"/>
        <v>▓▓▓▓</v>
      </c>
      <c r="O33" s="16">
        <f t="shared" ca="1" si="0"/>
        <v>96</v>
      </c>
      <c r="P33" s="24">
        <f>Ashraf[[#This Row],[Task Date]]+45</f>
        <v>45704</v>
      </c>
      <c r="Q33" s="16"/>
      <c r="R33" s="16">
        <f ca="1">Ashraf[[#This Row],[Due Date]]-TODAY()</f>
        <v>-50</v>
      </c>
      <c r="S33" s="16">
        <v>1</v>
      </c>
      <c r="T33" s="61" t="str">
        <f>REPT("⭐",Ashraf[[#This Row],[Rate]])</f>
        <v>⭐</v>
      </c>
      <c r="U33" s="21"/>
      <c r="V33" s="30" t="s">
        <v>104</v>
      </c>
      <c r="W33" s="29">
        <v>560524218</v>
      </c>
    </row>
    <row r="34" spans="2:23" ht="23.25" x14ac:dyDescent="0.35">
      <c r="B34" s="14">
        <v>10</v>
      </c>
      <c r="C34" s="15" t="s">
        <v>75</v>
      </c>
      <c r="D34" s="32" t="s">
        <v>78</v>
      </c>
      <c r="E34" s="16" t="s">
        <v>69</v>
      </c>
      <c r="F34" s="16" t="s">
        <v>71</v>
      </c>
      <c r="G34" s="17" t="s">
        <v>97</v>
      </c>
      <c r="H34" s="22">
        <v>45661</v>
      </c>
      <c r="I34" s="19" t="b">
        <v>1</v>
      </c>
      <c r="J34" s="19" t="b">
        <v>0</v>
      </c>
      <c r="K34" s="19" t="b">
        <v>0</v>
      </c>
      <c r="L34" s="19" t="b">
        <v>0</v>
      </c>
      <c r="M34" s="19" t="b">
        <v>0</v>
      </c>
      <c r="N34" s="20" t="str">
        <f t="shared" si="1"/>
        <v>▓</v>
      </c>
      <c r="O34" s="16">
        <f t="shared" ca="1" si="0"/>
        <v>94</v>
      </c>
      <c r="P34" s="24">
        <f>Ashraf[[#This Row],[Task Date]]+45</f>
        <v>45706</v>
      </c>
      <c r="Q34" s="16"/>
      <c r="R34" s="16">
        <f ca="1">Ashraf[[#This Row],[Due Date]]-TODAY()</f>
        <v>-48</v>
      </c>
      <c r="S34" s="16">
        <v>5</v>
      </c>
      <c r="T34" s="61" t="str">
        <f>REPT("⭐",Ashraf[[#This Row],[Rate]])</f>
        <v>⭐⭐⭐⭐⭐</v>
      </c>
      <c r="U34" s="21"/>
      <c r="V34" s="30" t="s">
        <v>104</v>
      </c>
      <c r="W34" s="29">
        <v>560524218</v>
      </c>
    </row>
    <row r="35" spans="2:23" ht="23.25" x14ac:dyDescent="0.35">
      <c r="B35" s="14">
        <v>11</v>
      </c>
      <c r="C35" s="15" t="s">
        <v>75</v>
      </c>
      <c r="D35" s="32" t="s">
        <v>77</v>
      </c>
      <c r="E35" s="16" t="s">
        <v>67</v>
      </c>
      <c r="F35" s="16" t="s">
        <v>72</v>
      </c>
      <c r="G35" s="17" t="s">
        <v>97</v>
      </c>
      <c r="H35" s="22">
        <v>45660</v>
      </c>
      <c r="I35" s="19" t="b">
        <v>1</v>
      </c>
      <c r="J35" s="19" t="b">
        <v>0</v>
      </c>
      <c r="K35" s="19" t="b">
        <v>0</v>
      </c>
      <c r="L35" s="19" t="b">
        <v>0</v>
      </c>
      <c r="M35" s="19" t="b">
        <v>0</v>
      </c>
      <c r="N35" s="20" t="str">
        <f t="shared" si="1"/>
        <v>▓</v>
      </c>
      <c r="O35" s="16">
        <f t="shared" ca="1" si="0"/>
        <v>95</v>
      </c>
      <c r="P35" s="24">
        <f>Ashraf[[#This Row],[Task Date]]+45</f>
        <v>45705</v>
      </c>
      <c r="Q35" s="16"/>
      <c r="R35" s="16">
        <f ca="1">Ashraf[[#This Row],[Due Date]]-TODAY()</f>
        <v>-49</v>
      </c>
      <c r="S35" s="16">
        <v>3</v>
      </c>
      <c r="T35" s="61" t="str">
        <f>REPT("⭐",Ashraf[[#This Row],[Rate]])</f>
        <v>⭐⭐⭐</v>
      </c>
      <c r="U35" s="21"/>
      <c r="V35" s="30" t="s">
        <v>104</v>
      </c>
      <c r="W35" s="29">
        <v>560524218</v>
      </c>
    </row>
    <row r="36" spans="2:23" ht="23.25" x14ac:dyDescent="0.35">
      <c r="B36" s="14">
        <v>12</v>
      </c>
      <c r="C36" s="15" t="s">
        <v>75</v>
      </c>
      <c r="D36" s="32" t="s">
        <v>109</v>
      </c>
      <c r="E36" s="16" t="s">
        <v>108</v>
      </c>
      <c r="F36" s="16" t="s">
        <v>70</v>
      </c>
      <c r="G36" s="17" t="s">
        <v>97</v>
      </c>
      <c r="H36" s="22">
        <v>45660</v>
      </c>
      <c r="I36" s="19" t="b">
        <v>1</v>
      </c>
      <c r="J36" s="19" t="b">
        <v>0</v>
      </c>
      <c r="K36" s="19" t="b">
        <v>0</v>
      </c>
      <c r="L36" s="19" t="b">
        <v>0</v>
      </c>
      <c r="M36" s="19" t="b">
        <v>0</v>
      </c>
      <c r="N36" s="20" t="str">
        <f t="shared" ref="N36:N41" si="2">REPT("▓",COUNTIF(I36:M36,TRUE))</f>
        <v>▓</v>
      </c>
      <c r="O36" s="24">
        <f t="shared" ref="O36:O41" ca="1" si="3">TODAY()-H36+1</f>
        <v>95</v>
      </c>
      <c r="P36" s="24">
        <f>Ashraf[[#This Row],[Task Date]]+45</f>
        <v>45705</v>
      </c>
      <c r="Q36" s="16"/>
      <c r="R36" s="16">
        <f ca="1">Ashraf[[#This Row],[Due Date]]-TODAY()</f>
        <v>-49</v>
      </c>
      <c r="S36" s="16">
        <v>4</v>
      </c>
      <c r="T36" s="61" t="str">
        <f>REPT("⭐",Ashraf[[#This Row],[Rate]])</f>
        <v>⭐⭐⭐⭐</v>
      </c>
      <c r="U36" s="21"/>
      <c r="V36" s="30"/>
      <c r="W36" s="29"/>
    </row>
    <row r="37" spans="2:23" ht="23.25" x14ac:dyDescent="0.35">
      <c r="B37" s="14">
        <v>13</v>
      </c>
      <c r="C37" s="15" t="s">
        <v>75</v>
      </c>
      <c r="D37" s="32" t="s">
        <v>110</v>
      </c>
      <c r="E37" s="16" t="s">
        <v>108</v>
      </c>
      <c r="F37" s="16" t="s">
        <v>70</v>
      </c>
      <c r="G37" s="17" t="s">
        <v>97</v>
      </c>
      <c r="H37" s="22">
        <v>45660</v>
      </c>
      <c r="I37" s="19" t="b">
        <v>1</v>
      </c>
      <c r="J37" s="19" t="b">
        <v>0</v>
      </c>
      <c r="K37" s="19" t="b">
        <v>0</v>
      </c>
      <c r="L37" s="19" t="b">
        <v>0</v>
      </c>
      <c r="M37" s="19" t="b">
        <v>0</v>
      </c>
      <c r="N37" s="20" t="str">
        <f t="shared" si="2"/>
        <v>▓</v>
      </c>
      <c r="O37" s="24">
        <f t="shared" ca="1" si="3"/>
        <v>95</v>
      </c>
      <c r="P37" s="24">
        <f>Ashraf[[#This Row],[Task Date]]+45</f>
        <v>45705</v>
      </c>
      <c r="Q37" s="16"/>
      <c r="R37" s="16">
        <f ca="1">Ashraf[[#This Row],[Due Date]]-TODAY()</f>
        <v>-49</v>
      </c>
      <c r="S37" s="16">
        <v>1</v>
      </c>
      <c r="T37" s="61" t="str">
        <f>REPT("⭐",Ashraf[[#This Row],[Rate]])</f>
        <v>⭐</v>
      </c>
      <c r="U37" s="21"/>
      <c r="V37" s="30"/>
      <c r="W37" s="29"/>
    </row>
    <row r="38" spans="2:23" ht="23.25" x14ac:dyDescent="0.35">
      <c r="B38" s="14">
        <v>14</v>
      </c>
      <c r="C38" s="15" t="s">
        <v>75</v>
      </c>
      <c r="D38" s="32" t="s">
        <v>111</v>
      </c>
      <c r="E38" s="16" t="s">
        <v>108</v>
      </c>
      <c r="F38" s="16" t="s">
        <v>70</v>
      </c>
      <c r="G38" s="17" t="s">
        <v>97</v>
      </c>
      <c r="H38" s="22">
        <v>45660</v>
      </c>
      <c r="I38" s="19" t="b">
        <v>1</v>
      </c>
      <c r="J38" s="19" t="b">
        <v>0</v>
      </c>
      <c r="K38" s="19" t="b">
        <v>0</v>
      </c>
      <c r="L38" s="19" t="b">
        <v>0</v>
      </c>
      <c r="M38" s="19" t="b">
        <v>0</v>
      </c>
      <c r="N38" s="20" t="str">
        <f t="shared" si="2"/>
        <v>▓</v>
      </c>
      <c r="O38" s="24">
        <f t="shared" ca="1" si="3"/>
        <v>95</v>
      </c>
      <c r="P38" s="24">
        <f>Ashraf[[#This Row],[Task Date]]+45</f>
        <v>45705</v>
      </c>
      <c r="Q38" s="16"/>
      <c r="R38" s="16">
        <f ca="1">Ashraf[[#This Row],[Due Date]]-TODAY()</f>
        <v>-49</v>
      </c>
      <c r="S38" s="16">
        <v>2</v>
      </c>
      <c r="T38" s="61" t="str">
        <f>REPT("⭐",Ashraf[[#This Row],[Rate]])</f>
        <v>⭐⭐</v>
      </c>
      <c r="U38" s="21"/>
      <c r="V38" s="30"/>
      <c r="W38" s="29"/>
    </row>
    <row r="39" spans="2:23" ht="23.25" x14ac:dyDescent="0.35">
      <c r="B39" s="14">
        <v>15</v>
      </c>
      <c r="C39" s="15" t="s">
        <v>75</v>
      </c>
      <c r="D39" s="32" t="s">
        <v>112</v>
      </c>
      <c r="E39" s="16" t="s">
        <v>108</v>
      </c>
      <c r="F39" s="16" t="s">
        <v>70</v>
      </c>
      <c r="G39" s="17" t="s">
        <v>97</v>
      </c>
      <c r="H39" s="22">
        <v>45660</v>
      </c>
      <c r="I39" s="19" t="b">
        <v>1</v>
      </c>
      <c r="J39" s="19" t="b">
        <v>0</v>
      </c>
      <c r="K39" s="19" t="b">
        <v>0</v>
      </c>
      <c r="L39" s="19" t="b">
        <v>0</v>
      </c>
      <c r="M39" s="19" t="b">
        <v>0</v>
      </c>
      <c r="N39" s="20" t="str">
        <f t="shared" si="2"/>
        <v>▓</v>
      </c>
      <c r="O39" s="24">
        <f t="shared" ca="1" si="3"/>
        <v>95</v>
      </c>
      <c r="P39" s="24">
        <f>Ashraf[[#This Row],[Task Date]]+45</f>
        <v>45705</v>
      </c>
      <c r="Q39" s="16"/>
      <c r="R39" s="16">
        <f ca="1">Ashraf[[#This Row],[Due Date]]-TODAY()</f>
        <v>-49</v>
      </c>
      <c r="S39" s="16">
        <v>3</v>
      </c>
      <c r="T39" s="61" t="str">
        <f>REPT("⭐",Ashraf[[#This Row],[Rate]])</f>
        <v>⭐⭐⭐</v>
      </c>
      <c r="U39" s="21"/>
      <c r="V39" s="30"/>
      <c r="W39" s="29"/>
    </row>
    <row r="40" spans="2:23" ht="23.25" x14ac:dyDescent="0.35">
      <c r="B40" s="14">
        <v>16</v>
      </c>
      <c r="C40" s="15" t="s">
        <v>75</v>
      </c>
      <c r="D40" s="32" t="s">
        <v>113</v>
      </c>
      <c r="E40" s="16" t="s">
        <v>108</v>
      </c>
      <c r="F40" s="16" t="s">
        <v>70</v>
      </c>
      <c r="G40" s="17" t="s">
        <v>97</v>
      </c>
      <c r="H40" s="22">
        <v>45660</v>
      </c>
      <c r="I40" s="19" t="b">
        <v>1</v>
      </c>
      <c r="J40" s="19" t="b">
        <v>0</v>
      </c>
      <c r="K40" s="19" t="b">
        <v>0</v>
      </c>
      <c r="L40" s="19" t="b">
        <v>0</v>
      </c>
      <c r="M40" s="19" t="b">
        <v>0</v>
      </c>
      <c r="N40" s="20" t="str">
        <f t="shared" si="2"/>
        <v>▓</v>
      </c>
      <c r="O40" s="24">
        <f t="shared" ca="1" si="3"/>
        <v>95</v>
      </c>
      <c r="P40" s="24">
        <f>Ashraf[[#This Row],[Task Date]]+45</f>
        <v>45705</v>
      </c>
      <c r="Q40" s="16"/>
      <c r="R40" s="16">
        <f ca="1">Ashraf[[#This Row],[Due Date]]-TODAY()</f>
        <v>-49</v>
      </c>
      <c r="S40" s="16">
        <v>5</v>
      </c>
      <c r="T40" s="61" t="str">
        <f>REPT("⭐",Ashraf[[#This Row],[Rate]])</f>
        <v>⭐⭐⭐⭐⭐</v>
      </c>
      <c r="U40" s="21"/>
      <c r="V40" s="30"/>
      <c r="W40" s="29"/>
    </row>
    <row r="41" spans="2:23" ht="23.25" x14ac:dyDescent="0.35">
      <c r="B41" s="14">
        <v>17</v>
      </c>
      <c r="C41" s="15" t="s">
        <v>75</v>
      </c>
      <c r="D41" s="32" t="s">
        <v>114</v>
      </c>
      <c r="E41" s="16" t="s">
        <v>108</v>
      </c>
      <c r="F41" s="16" t="s">
        <v>70</v>
      </c>
      <c r="G41" s="17" t="s">
        <v>97</v>
      </c>
      <c r="H41" s="22">
        <v>45735</v>
      </c>
      <c r="I41" s="19" t="b">
        <v>1</v>
      </c>
      <c r="J41" s="19" t="b">
        <v>0</v>
      </c>
      <c r="K41" s="19" t="b">
        <v>0</v>
      </c>
      <c r="L41" s="19" t="b">
        <v>0</v>
      </c>
      <c r="M41" s="19" t="b">
        <v>0</v>
      </c>
      <c r="N41" s="20" t="str">
        <f t="shared" si="2"/>
        <v>▓</v>
      </c>
      <c r="O41" s="24">
        <f t="shared" ca="1" si="3"/>
        <v>20</v>
      </c>
      <c r="P41" s="24">
        <f>Ashraf[[#This Row],[Task Date]]+45</f>
        <v>45780</v>
      </c>
      <c r="Q41" s="16"/>
      <c r="R41" s="16">
        <f ca="1">Ashraf[[#This Row],[Due Date]]-TODAY()</f>
        <v>26</v>
      </c>
      <c r="S41" s="16">
        <v>1</v>
      </c>
      <c r="T41" s="61" t="str">
        <f>REPT("⭐",Ashraf[[#This Row],[Rate]])</f>
        <v>⭐</v>
      </c>
      <c r="U41" s="21"/>
      <c r="V41" s="30"/>
      <c r="W41" s="29"/>
    </row>
    <row r="42" spans="2:23" ht="23.25" x14ac:dyDescent="0.35">
      <c r="B42" s="14">
        <v>18</v>
      </c>
      <c r="C42" s="15" t="s">
        <v>75</v>
      </c>
      <c r="D42" s="32" t="s">
        <v>141</v>
      </c>
      <c r="E42" s="16" t="s">
        <v>108</v>
      </c>
      <c r="F42" s="16" t="s">
        <v>71</v>
      </c>
      <c r="G42" s="17" t="s">
        <v>97</v>
      </c>
      <c r="H42" s="22">
        <v>45736</v>
      </c>
      <c r="I42" s="19" t="b">
        <v>1</v>
      </c>
      <c r="J42" s="19" t="b">
        <v>1</v>
      </c>
      <c r="K42" s="19" t="b">
        <v>0</v>
      </c>
      <c r="L42" s="19" t="b">
        <v>0</v>
      </c>
      <c r="M42" s="19" t="b">
        <v>0</v>
      </c>
      <c r="N42" s="20" t="str">
        <f>REPT("▓",COUNTIF(I42:M42,TRUE))</f>
        <v>▓▓</v>
      </c>
      <c r="O42" s="24">
        <f ca="1">TODAY()-H42+1</f>
        <v>19</v>
      </c>
      <c r="P42" s="24">
        <f>Ashraf[[#This Row],[Task Date]]+45</f>
        <v>45781</v>
      </c>
      <c r="Q42" s="16"/>
      <c r="R42" s="16">
        <f ca="1">Ashraf[[#This Row],[Due Date]]-TODAY()</f>
        <v>27</v>
      </c>
      <c r="S42" s="16">
        <v>5</v>
      </c>
      <c r="T42" s="61" t="str">
        <f>REPT("⭐",Ashraf[[#This Row],[Rate]])</f>
        <v>⭐⭐⭐⭐⭐</v>
      </c>
      <c r="U42" s="21"/>
      <c r="V42" s="30"/>
      <c r="W42" s="29"/>
    </row>
    <row r="43" spans="2:23" ht="23.25" x14ac:dyDescent="0.35">
      <c r="B43" s="14">
        <v>19</v>
      </c>
      <c r="C43" s="15" t="s">
        <v>74</v>
      </c>
      <c r="D43" s="32" t="s">
        <v>115</v>
      </c>
      <c r="E43" s="16" t="s">
        <v>69</v>
      </c>
      <c r="F43" s="16" t="s">
        <v>71</v>
      </c>
      <c r="G43" s="17" t="s">
        <v>97</v>
      </c>
      <c r="H43" s="22">
        <v>45658</v>
      </c>
      <c r="I43" s="19" t="b">
        <v>1</v>
      </c>
      <c r="J43" s="19" t="b">
        <v>0</v>
      </c>
      <c r="K43" s="19" t="b">
        <v>0</v>
      </c>
      <c r="L43" s="19" t="b">
        <v>0</v>
      </c>
      <c r="M43" s="19" t="b">
        <v>1</v>
      </c>
      <c r="N43" s="20" t="str">
        <f t="shared" si="1"/>
        <v>▓▓</v>
      </c>
      <c r="O43" s="16">
        <f t="shared" ca="1" si="0"/>
        <v>97</v>
      </c>
      <c r="P43" s="24">
        <f>Ashraf[[#This Row],[Task Date]]+45</f>
        <v>45703</v>
      </c>
      <c r="Q43" s="16"/>
      <c r="R43" s="16">
        <f ca="1">Ashraf[[#This Row],[Due Date]]-TODAY()</f>
        <v>-51</v>
      </c>
      <c r="S43" s="16">
        <v>3</v>
      </c>
      <c r="T43" s="61" t="str">
        <f>REPT("⭐",Ashraf[[#This Row],[Rate]])</f>
        <v>⭐⭐⭐</v>
      </c>
      <c r="U43" s="21"/>
      <c r="V43" s="30" t="s">
        <v>104</v>
      </c>
      <c r="W43" s="29">
        <v>560524218</v>
      </c>
    </row>
    <row r="44" spans="2:23" ht="23.25" x14ac:dyDescent="0.35">
      <c r="B44" s="14">
        <v>20</v>
      </c>
      <c r="C44" s="15" t="s">
        <v>74</v>
      </c>
      <c r="D44" s="32" t="s">
        <v>117</v>
      </c>
      <c r="E44" s="16" t="s">
        <v>69</v>
      </c>
      <c r="F44" s="16" t="s">
        <v>70</v>
      </c>
      <c r="G44" s="17" t="s">
        <v>97</v>
      </c>
      <c r="H44" s="22">
        <v>45658</v>
      </c>
      <c r="I44" s="19" t="b">
        <v>1</v>
      </c>
      <c r="J44" s="19" t="b">
        <v>0</v>
      </c>
      <c r="K44" s="19" t="b">
        <v>0</v>
      </c>
      <c r="L44" s="19" t="b">
        <v>0</v>
      </c>
      <c r="M44" s="19" t="b">
        <v>1</v>
      </c>
      <c r="N44" s="20" t="str">
        <f>REPT("▓",COUNTIF(I44:M44,TRUE))</f>
        <v>▓▓</v>
      </c>
      <c r="O44" s="24">
        <f ca="1">TODAY()-H44+1</f>
        <v>97</v>
      </c>
      <c r="P44" s="24">
        <f>Ashraf[[#This Row],[Task Date]]+45</f>
        <v>45703</v>
      </c>
      <c r="Q44" s="16"/>
      <c r="R44" s="16">
        <f ca="1">Ashraf[[#This Row],[Due Date]]-TODAY()</f>
        <v>-51</v>
      </c>
      <c r="S44" s="16">
        <v>4</v>
      </c>
      <c r="T44" s="61" t="str">
        <f>REPT("⭐",Ashraf[[#This Row],[Rate]])</f>
        <v>⭐⭐⭐⭐</v>
      </c>
      <c r="U44" s="21"/>
      <c r="V44" s="30"/>
      <c r="W44" s="29"/>
    </row>
    <row r="45" spans="2:23" ht="23.25" x14ac:dyDescent="0.35">
      <c r="B45" s="14">
        <v>21</v>
      </c>
      <c r="C45" s="15" t="s">
        <v>74</v>
      </c>
      <c r="D45" s="32" t="s">
        <v>116</v>
      </c>
      <c r="E45" s="16" t="s">
        <v>69</v>
      </c>
      <c r="F45" s="16" t="s">
        <v>71</v>
      </c>
      <c r="G45" s="17" t="s">
        <v>97</v>
      </c>
      <c r="H45" s="22">
        <v>45658</v>
      </c>
      <c r="I45" s="19" t="b">
        <v>1</v>
      </c>
      <c r="J45" s="19" t="b">
        <v>1</v>
      </c>
      <c r="K45" s="19" t="b">
        <v>0</v>
      </c>
      <c r="L45" s="19" t="b">
        <v>1</v>
      </c>
      <c r="M45" s="19" t="b">
        <v>1</v>
      </c>
      <c r="N45" s="20" t="str">
        <f t="shared" si="1"/>
        <v>▓▓▓▓</v>
      </c>
      <c r="O45" s="16">
        <f t="shared" ca="1" si="0"/>
        <v>97</v>
      </c>
      <c r="P45" s="24">
        <f>Ashraf[[#This Row],[Task Date]]+45</f>
        <v>45703</v>
      </c>
      <c r="Q45" s="16"/>
      <c r="R45" s="16">
        <f ca="1">Ashraf[[#This Row],[Due Date]]-TODAY()</f>
        <v>-51</v>
      </c>
      <c r="S45" s="16">
        <v>1</v>
      </c>
      <c r="T45" s="61" t="str">
        <f>REPT("⭐",Ashraf[[#This Row],[Rate]])</f>
        <v>⭐</v>
      </c>
      <c r="U45" s="21"/>
      <c r="V45" s="30" t="s">
        <v>104</v>
      </c>
      <c r="W45" s="29">
        <v>560524218</v>
      </c>
    </row>
    <row r="46" spans="2:23" ht="23.25" x14ac:dyDescent="0.35">
      <c r="B46" s="14">
        <v>22</v>
      </c>
      <c r="C46" s="15" t="s">
        <v>74</v>
      </c>
      <c r="D46" s="32" t="s">
        <v>118</v>
      </c>
      <c r="E46" s="16" t="s">
        <v>69</v>
      </c>
      <c r="F46" s="16" t="s">
        <v>70</v>
      </c>
      <c r="G46" s="17" t="s">
        <v>97</v>
      </c>
      <c r="H46" s="22">
        <v>45658</v>
      </c>
      <c r="I46" s="19" t="b">
        <v>1</v>
      </c>
      <c r="J46" s="19" t="b">
        <v>0</v>
      </c>
      <c r="K46" s="19" t="b">
        <v>0</v>
      </c>
      <c r="L46" s="19" t="b">
        <v>0</v>
      </c>
      <c r="M46" s="19" t="b">
        <v>0</v>
      </c>
      <c r="N46" s="20" t="str">
        <f t="shared" si="1"/>
        <v>▓</v>
      </c>
      <c r="O46" s="16">
        <f t="shared" ca="1" si="0"/>
        <v>97</v>
      </c>
      <c r="P46" s="24">
        <f>Ashraf[[#This Row],[Task Date]]+45</f>
        <v>45703</v>
      </c>
      <c r="Q46" s="16"/>
      <c r="R46" s="16">
        <f ca="1">Ashraf[[#This Row],[Due Date]]-TODAY()</f>
        <v>-51</v>
      </c>
      <c r="S46" s="16">
        <v>2</v>
      </c>
      <c r="T46" s="61" t="str">
        <f>REPT("⭐",Ashraf[[#This Row],[Rate]])</f>
        <v>⭐⭐</v>
      </c>
      <c r="U46" s="21"/>
      <c r="V46" s="30" t="s">
        <v>104</v>
      </c>
      <c r="W46" s="29">
        <v>560524218</v>
      </c>
    </row>
    <row r="47" spans="2:23" ht="23.25" x14ac:dyDescent="0.35">
      <c r="B47" s="14">
        <v>23</v>
      </c>
      <c r="C47" s="15" t="s">
        <v>74</v>
      </c>
      <c r="D47" s="32" t="s">
        <v>119</v>
      </c>
      <c r="E47" s="16" t="s">
        <v>108</v>
      </c>
      <c r="F47" s="16" t="s">
        <v>70</v>
      </c>
      <c r="G47" s="17" t="s">
        <v>97</v>
      </c>
      <c r="H47" s="22">
        <v>45728</v>
      </c>
      <c r="I47" s="19" t="b">
        <v>1</v>
      </c>
      <c r="J47" s="19" t="b">
        <v>0</v>
      </c>
      <c r="K47" s="19" t="b">
        <v>0</v>
      </c>
      <c r="L47" s="19" t="b">
        <v>0</v>
      </c>
      <c r="M47" s="19" t="b">
        <v>1</v>
      </c>
      <c r="N47" s="20" t="str">
        <f t="shared" si="1"/>
        <v>▓▓</v>
      </c>
      <c r="O47" s="16">
        <f t="shared" ca="1" si="0"/>
        <v>27</v>
      </c>
      <c r="P47" s="24">
        <f>Ashraf[[#This Row],[Task Date]]+45</f>
        <v>45773</v>
      </c>
      <c r="Q47" s="16"/>
      <c r="R47" s="16">
        <f ca="1">Ashraf[[#This Row],[Due Date]]-TODAY()</f>
        <v>19</v>
      </c>
      <c r="S47" s="16">
        <v>3</v>
      </c>
      <c r="T47" s="61" t="str">
        <f>REPT("⭐",Ashraf[[#This Row],[Rate]])</f>
        <v>⭐⭐⭐</v>
      </c>
      <c r="U47" s="21"/>
      <c r="V47" s="30" t="s">
        <v>104</v>
      </c>
      <c r="W47" s="29">
        <v>560524218</v>
      </c>
    </row>
    <row r="48" spans="2:23" ht="23.25" x14ac:dyDescent="0.35">
      <c r="B48" s="14">
        <v>24</v>
      </c>
      <c r="C48" s="15" t="s">
        <v>74</v>
      </c>
      <c r="D48" s="32" t="s">
        <v>50</v>
      </c>
      <c r="E48" s="16" t="s">
        <v>69</v>
      </c>
      <c r="F48" s="16" t="s">
        <v>70</v>
      </c>
      <c r="G48" s="17" t="s">
        <v>97</v>
      </c>
      <c r="H48" s="22">
        <v>45658</v>
      </c>
      <c r="I48" s="19" t="b">
        <v>1</v>
      </c>
      <c r="J48" s="19" t="b">
        <v>1</v>
      </c>
      <c r="K48" s="19" t="b">
        <v>0</v>
      </c>
      <c r="L48" s="19" t="b">
        <v>0</v>
      </c>
      <c r="M48" s="19" t="b">
        <v>0</v>
      </c>
      <c r="N48" s="20" t="str">
        <f t="shared" si="1"/>
        <v>▓▓</v>
      </c>
      <c r="O48" s="16">
        <f t="shared" ca="1" si="0"/>
        <v>97</v>
      </c>
      <c r="P48" s="24">
        <f>Ashraf[[#This Row],[Task Date]]+45</f>
        <v>45703</v>
      </c>
      <c r="Q48" s="16"/>
      <c r="R48" s="16">
        <f ca="1">Ashraf[[#This Row],[Due Date]]-TODAY()</f>
        <v>-51</v>
      </c>
      <c r="S48" s="16">
        <v>5</v>
      </c>
      <c r="T48" s="61" t="str">
        <f>REPT("⭐",Ashraf[[#This Row],[Rate]])</f>
        <v>⭐⭐⭐⭐⭐</v>
      </c>
      <c r="U48" s="21"/>
      <c r="V48" s="30" t="s">
        <v>104</v>
      </c>
      <c r="W48" s="29">
        <v>560524218</v>
      </c>
    </row>
    <row r="49" spans="2:23" ht="23.25" x14ac:dyDescent="0.35">
      <c r="B49" s="14">
        <v>25</v>
      </c>
      <c r="C49" s="15" t="s">
        <v>74</v>
      </c>
      <c r="D49" s="32" t="s">
        <v>47</v>
      </c>
      <c r="E49" s="16" t="s">
        <v>69</v>
      </c>
      <c r="F49" s="16" t="s">
        <v>90</v>
      </c>
      <c r="G49" s="17" t="s">
        <v>97</v>
      </c>
      <c r="H49" s="22">
        <v>45658</v>
      </c>
      <c r="I49" s="19" t="b">
        <v>1</v>
      </c>
      <c r="J49" s="19" t="b">
        <v>0</v>
      </c>
      <c r="K49" s="19" t="b">
        <v>0</v>
      </c>
      <c r="L49" s="19" t="b">
        <v>0</v>
      </c>
      <c r="M49" s="19" t="b">
        <v>0</v>
      </c>
      <c r="N49" s="20" t="str">
        <f t="shared" si="1"/>
        <v>▓</v>
      </c>
      <c r="O49" s="16">
        <f t="shared" ca="1" si="0"/>
        <v>97</v>
      </c>
      <c r="P49" s="24">
        <f>Ashraf[[#This Row],[Task Date]]+45</f>
        <v>45703</v>
      </c>
      <c r="Q49" s="16"/>
      <c r="R49" s="16">
        <f ca="1">Ashraf[[#This Row],[Due Date]]-TODAY()</f>
        <v>-51</v>
      </c>
      <c r="S49" s="16">
        <v>1</v>
      </c>
      <c r="T49" s="61" t="str">
        <f>REPT("⭐",Ashraf[[#This Row],[Rate]])</f>
        <v>⭐</v>
      </c>
      <c r="U49" s="21"/>
      <c r="V49" s="30" t="s">
        <v>104</v>
      </c>
      <c r="W49" s="29">
        <v>560524218</v>
      </c>
    </row>
    <row r="50" spans="2:23" ht="23.25" x14ac:dyDescent="0.35">
      <c r="B50" s="14">
        <v>26</v>
      </c>
      <c r="C50" s="15" t="s">
        <v>74</v>
      </c>
      <c r="D50" s="32" t="s">
        <v>46</v>
      </c>
      <c r="E50" s="16" t="s">
        <v>69</v>
      </c>
      <c r="F50" s="16" t="s">
        <v>71</v>
      </c>
      <c r="G50" s="17" t="s">
        <v>97</v>
      </c>
      <c r="H50" s="22">
        <v>45658</v>
      </c>
      <c r="I50" s="19" t="b">
        <v>1</v>
      </c>
      <c r="J50" s="19" t="b">
        <v>0</v>
      </c>
      <c r="K50" s="19" t="b">
        <v>0</v>
      </c>
      <c r="L50" s="19" t="b">
        <v>0</v>
      </c>
      <c r="M50" s="19" t="b">
        <v>0</v>
      </c>
      <c r="N50" s="20" t="str">
        <f t="shared" si="1"/>
        <v>▓</v>
      </c>
      <c r="O50" s="16">
        <f t="shared" ca="1" si="0"/>
        <v>97</v>
      </c>
      <c r="P50" s="24">
        <f>Ashraf[[#This Row],[Task Date]]+45</f>
        <v>45703</v>
      </c>
      <c r="Q50" s="16"/>
      <c r="R50" s="16">
        <f ca="1">Ashraf[[#This Row],[Due Date]]-TODAY()</f>
        <v>-51</v>
      </c>
      <c r="S50" s="16">
        <v>5</v>
      </c>
      <c r="T50" s="61" t="str">
        <f>REPT("⭐",Ashraf[[#This Row],[Rate]])</f>
        <v>⭐⭐⭐⭐⭐</v>
      </c>
      <c r="U50" s="21"/>
      <c r="V50" s="30" t="s">
        <v>104</v>
      </c>
      <c r="W50" s="29">
        <v>560524218</v>
      </c>
    </row>
    <row r="51" spans="2:23" ht="23.25" x14ac:dyDescent="0.35">
      <c r="B51" s="14">
        <v>27</v>
      </c>
      <c r="C51" s="15" t="s">
        <v>74</v>
      </c>
      <c r="D51" s="32" t="s">
        <v>45</v>
      </c>
      <c r="E51" s="16" t="s">
        <v>69</v>
      </c>
      <c r="F51" s="16" t="s">
        <v>72</v>
      </c>
      <c r="G51" s="17" t="s">
        <v>97</v>
      </c>
      <c r="H51" s="22">
        <v>45658</v>
      </c>
      <c r="I51" s="19" t="b">
        <v>1</v>
      </c>
      <c r="J51" s="19" t="b">
        <v>0</v>
      </c>
      <c r="K51" s="19" t="b">
        <v>0</v>
      </c>
      <c r="L51" s="19" t="b">
        <v>0</v>
      </c>
      <c r="M51" s="19" t="b">
        <v>0</v>
      </c>
      <c r="N51" s="20" t="str">
        <f t="shared" si="1"/>
        <v>▓</v>
      </c>
      <c r="O51" s="16">
        <f t="shared" ca="1" si="0"/>
        <v>97</v>
      </c>
      <c r="P51" s="24">
        <f>Ashraf[[#This Row],[Task Date]]+45</f>
        <v>45703</v>
      </c>
      <c r="Q51" s="16"/>
      <c r="R51" s="16">
        <f ca="1">Ashraf[[#This Row],[Due Date]]-TODAY()</f>
        <v>-51</v>
      </c>
      <c r="S51" s="16">
        <v>3</v>
      </c>
      <c r="T51" s="61" t="str">
        <f>REPT("⭐",Ashraf[[#This Row],[Rate]])</f>
        <v>⭐⭐⭐</v>
      </c>
      <c r="U51" s="21"/>
      <c r="V51" s="30" t="s">
        <v>104</v>
      </c>
      <c r="W51" s="29">
        <v>560524218</v>
      </c>
    </row>
    <row r="52" spans="2:23" ht="23.25" x14ac:dyDescent="0.35">
      <c r="B52" s="14">
        <v>28</v>
      </c>
      <c r="C52" s="15" t="s">
        <v>74</v>
      </c>
      <c r="D52" s="32" t="s">
        <v>48</v>
      </c>
      <c r="E52" s="16" t="s">
        <v>69</v>
      </c>
      <c r="F52" s="16" t="s">
        <v>70</v>
      </c>
      <c r="G52" s="17" t="s">
        <v>97</v>
      </c>
      <c r="H52" s="22">
        <v>45658</v>
      </c>
      <c r="I52" s="19" t="b">
        <v>1</v>
      </c>
      <c r="J52" s="19" t="b">
        <v>0</v>
      </c>
      <c r="K52" s="19" t="b">
        <v>0</v>
      </c>
      <c r="L52" s="19" t="b">
        <v>0</v>
      </c>
      <c r="M52" s="19" t="b">
        <v>0</v>
      </c>
      <c r="N52" s="20" t="str">
        <f t="shared" si="1"/>
        <v>▓</v>
      </c>
      <c r="O52" s="16">
        <f t="shared" ca="1" si="0"/>
        <v>97</v>
      </c>
      <c r="P52" s="24">
        <f>Ashraf[[#This Row],[Task Date]]+45</f>
        <v>45703</v>
      </c>
      <c r="Q52" s="16"/>
      <c r="R52" s="16">
        <f ca="1">Ashraf[[#This Row],[Due Date]]-TODAY()</f>
        <v>-51</v>
      </c>
      <c r="S52" s="16">
        <v>4</v>
      </c>
      <c r="T52" s="61" t="str">
        <f>REPT("⭐",Ashraf[[#This Row],[Rate]])</f>
        <v>⭐⭐⭐⭐</v>
      </c>
      <c r="U52" s="21"/>
      <c r="V52" s="30" t="s">
        <v>104</v>
      </c>
      <c r="W52" s="29">
        <v>560524218</v>
      </c>
    </row>
    <row r="53" spans="2:23" ht="23.25" x14ac:dyDescent="0.35">
      <c r="B53" s="14">
        <v>29</v>
      </c>
      <c r="C53" s="15" t="s">
        <v>74</v>
      </c>
      <c r="D53" s="16" t="s">
        <v>34</v>
      </c>
      <c r="E53" s="16" t="s">
        <v>108</v>
      </c>
      <c r="F53" s="16" t="s">
        <v>71</v>
      </c>
      <c r="G53" s="17" t="s">
        <v>97</v>
      </c>
      <c r="H53" s="22">
        <v>45728</v>
      </c>
      <c r="I53" s="19" t="b">
        <v>1</v>
      </c>
      <c r="J53" s="19" t="b">
        <v>0</v>
      </c>
      <c r="K53" s="19" t="b">
        <v>0</v>
      </c>
      <c r="L53" s="19" t="b">
        <v>0</v>
      </c>
      <c r="M53" s="19" t="b">
        <v>0</v>
      </c>
      <c r="N53" s="20" t="str">
        <f t="shared" si="1"/>
        <v>▓</v>
      </c>
      <c r="O53" s="16">
        <f t="shared" ca="1" si="0"/>
        <v>27</v>
      </c>
      <c r="P53" s="24">
        <f>Ashraf[[#This Row],[Task Date]]+45</f>
        <v>45773</v>
      </c>
      <c r="Q53" s="16"/>
      <c r="R53" s="16">
        <f ca="1">Ashraf[[#This Row],[Due Date]]-TODAY()</f>
        <v>19</v>
      </c>
      <c r="S53" s="16">
        <v>1</v>
      </c>
      <c r="T53" s="61" t="str">
        <f>REPT("⭐",Ashraf[[#This Row],[Rate]])</f>
        <v>⭐</v>
      </c>
      <c r="U53" s="21"/>
      <c r="V53" s="30" t="s">
        <v>104</v>
      </c>
      <c r="W53" s="29">
        <v>560524218</v>
      </c>
    </row>
    <row r="54" spans="2:23" ht="23.25" x14ac:dyDescent="0.35">
      <c r="B54" s="14">
        <v>30</v>
      </c>
      <c r="C54" s="15" t="s">
        <v>74</v>
      </c>
      <c r="D54" s="32" t="s">
        <v>58</v>
      </c>
      <c r="E54" s="16" t="s">
        <v>79</v>
      </c>
      <c r="F54" s="16" t="s">
        <v>71</v>
      </c>
      <c r="G54" s="17" t="s">
        <v>97</v>
      </c>
      <c r="H54" s="22">
        <v>45658</v>
      </c>
      <c r="I54" s="19" t="b">
        <v>1</v>
      </c>
      <c r="J54" s="19" t="b">
        <v>0</v>
      </c>
      <c r="K54" s="19" t="b">
        <v>0</v>
      </c>
      <c r="L54" s="19" t="b">
        <v>0</v>
      </c>
      <c r="M54" s="19" t="b">
        <v>0</v>
      </c>
      <c r="N54" s="20" t="str">
        <f t="shared" si="1"/>
        <v>▓</v>
      </c>
      <c r="O54" s="16">
        <f t="shared" ca="1" si="0"/>
        <v>97</v>
      </c>
      <c r="P54" s="24">
        <f>Ashraf[[#This Row],[Task Date]]+45</f>
        <v>45703</v>
      </c>
      <c r="Q54" s="16"/>
      <c r="R54" s="16">
        <f ca="1">Ashraf[[#This Row],[Due Date]]-TODAY()</f>
        <v>-51</v>
      </c>
      <c r="S54" s="16">
        <v>2</v>
      </c>
      <c r="T54" s="61" t="str">
        <f>REPT("⭐",Ashraf[[#This Row],[Rate]])</f>
        <v>⭐⭐</v>
      </c>
      <c r="U54" s="21"/>
      <c r="V54" s="30" t="s">
        <v>104</v>
      </c>
      <c r="W54" s="29">
        <v>560524218</v>
      </c>
    </row>
    <row r="55" spans="2:23" ht="23.25" x14ac:dyDescent="0.35">
      <c r="B55" s="14">
        <v>31</v>
      </c>
      <c r="C55" s="15" t="s">
        <v>74</v>
      </c>
      <c r="D55" s="32" t="s">
        <v>49</v>
      </c>
      <c r="E55" s="16" t="s">
        <v>69</v>
      </c>
      <c r="F55" s="16" t="s">
        <v>70</v>
      </c>
      <c r="G55" s="17" t="s">
        <v>97</v>
      </c>
      <c r="H55" s="22">
        <v>45658</v>
      </c>
      <c r="I55" s="19" t="b">
        <v>1</v>
      </c>
      <c r="J55" s="19" t="b">
        <v>0</v>
      </c>
      <c r="K55" s="19" t="b">
        <v>0</v>
      </c>
      <c r="L55" s="19" t="b">
        <v>0</v>
      </c>
      <c r="M55" s="19" t="b">
        <v>0</v>
      </c>
      <c r="N55" s="20" t="str">
        <f t="shared" si="1"/>
        <v>▓</v>
      </c>
      <c r="O55" s="16">
        <f t="shared" ca="1" si="0"/>
        <v>97</v>
      </c>
      <c r="P55" s="24">
        <f>Ashraf[[#This Row],[Task Date]]+45</f>
        <v>45703</v>
      </c>
      <c r="Q55" s="16"/>
      <c r="R55" s="16">
        <f ca="1">Ashraf[[#This Row],[Due Date]]-TODAY()</f>
        <v>-51</v>
      </c>
      <c r="S55" s="16">
        <v>3</v>
      </c>
      <c r="T55" s="61" t="str">
        <f>REPT("⭐",Ashraf[[#This Row],[Rate]])</f>
        <v>⭐⭐⭐</v>
      </c>
      <c r="U55" s="21"/>
      <c r="V55" s="30" t="s">
        <v>104</v>
      </c>
      <c r="W55" s="29">
        <v>560524218</v>
      </c>
    </row>
    <row r="56" spans="2:23" ht="23.25" x14ac:dyDescent="0.35">
      <c r="B56" s="14">
        <v>32</v>
      </c>
      <c r="C56" s="15" t="s">
        <v>1</v>
      </c>
      <c r="D56" s="16" t="s">
        <v>27</v>
      </c>
      <c r="E56" s="16" t="s">
        <v>68</v>
      </c>
      <c r="F56" s="16" t="s">
        <v>71</v>
      </c>
      <c r="G56" s="17" t="s">
        <v>95</v>
      </c>
      <c r="H56" s="22">
        <v>45658</v>
      </c>
      <c r="I56" s="19" t="b">
        <v>1</v>
      </c>
      <c r="J56" s="19" t="b">
        <v>0</v>
      </c>
      <c r="K56" s="19" t="b">
        <v>0</v>
      </c>
      <c r="L56" s="19" t="b">
        <v>0</v>
      </c>
      <c r="M56" s="19" t="b">
        <v>0</v>
      </c>
      <c r="N56" s="20" t="str">
        <f t="shared" si="1"/>
        <v>▓</v>
      </c>
      <c r="O56" s="16">
        <f t="shared" ca="1" si="0"/>
        <v>97</v>
      </c>
      <c r="P56" s="24">
        <f>Ashraf[[#This Row],[Task Date]]+45</f>
        <v>45703</v>
      </c>
      <c r="Q56" s="16"/>
      <c r="R56" s="16">
        <f ca="1">Ashraf[[#This Row],[Due Date]]-TODAY()</f>
        <v>-51</v>
      </c>
      <c r="S56" s="16">
        <v>5</v>
      </c>
      <c r="T56" s="61" t="str">
        <f>REPT("⭐",Ashraf[[#This Row],[Rate]])</f>
        <v>⭐⭐⭐⭐⭐</v>
      </c>
      <c r="U56" s="21"/>
      <c r="V56" s="30" t="s">
        <v>104</v>
      </c>
      <c r="W56" s="29">
        <v>560524218</v>
      </c>
    </row>
    <row r="57" spans="2:23" ht="23.25" x14ac:dyDescent="0.35">
      <c r="B57" s="14">
        <v>33</v>
      </c>
      <c r="C57" s="15" t="s">
        <v>1</v>
      </c>
      <c r="D57" s="16" t="s">
        <v>120</v>
      </c>
      <c r="E57" s="16" t="s">
        <v>69</v>
      </c>
      <c r="F57" s="16" t="s">
        <v>70</v>
      </c>
      <c r="G57" s="23" t="s">
        <v>95</v>
      </c>
      <c r="H57" s="22">
        <v>45658</v>
      </c>
      <c r="I57" s="19" t="b">
        <v>1</v>
      </c>
      <c r="J57" s="19" t="b">
        <v>0</v>
      </c>
      <c r="K57" s="19" t="b">
        <v>0</v>
      </c>
      <c r="L57" s="19" t="b">
        <v>0</v>
      </c>
      <c r="M57" s="19" t="b">
        <v>0</v>
      </c>
      <c r="N57" s="20" t="str">
        <f>REPT("▓",COUNTIF(I57:M57,TRUE))</f>
        <v>▓</v>
      </c>
      <c r="O57" s="24">
        <f ca="1">TODAY()-H57+1</f>
        <v>97</v>
      </c>
      <c r="P57" s="24">
        <f>Ashraf[[#This Row],[Task Date]]+45</f>
        <v>45703</v>
      </c>
      <c r="Q57" s="16"/>
      <c r="R57" s="16">
        <f ca="1">Ashraf[[#This Row],[Due Date]]-TODAY()</f>
        <v>-51</v>
      </c>
      <c r="S57" s="16">
        <v>1</v>
      </c>
      <c r="T57" s="61" t="str">
        <f>REPT("⭐",Ashraf[[#This Row],[Rate]])</f>
        <v>⭐</v>
      </c>
      <c r="U57" s="21"/>
      <c r="V57" s="30"/>
      <c r="W57" s="29"/>
    </row>
    <row r="58" spans="2:23" ht="23.25" x14ac:dyDescent="0.35">
      <c r="B58" s="14">
        <v>34</v>
      </c>
      <c r="C58" s="15" t="s">
        <v>1</v>
      </c>
      <c r="D58" s="16" t="s">
        <v>26</v>
      </c>
      <c r="E58" s="16" t="s">
        <v>69</v>
      </c>
      <c r="F58" s="16" t="s">
        <v>71</v>
      </c>
      <c r="G58" s="17" t="s">
        <v>95</v>
      </c>
      <c r="H58" s="22">
        <v>45658</v>
      </c>
      <c r="I58" s="19" t="b">
        <v>1</v>
      </c>
      <c r="J58" s="19" t="b">
        <v>1</v>
      </c>
      <c r="K58" s="19" t="b">
        <v>1</v>
      </c>
      <c r="L58" s="19" t="b">
        <v>1</v>
      </c>
      <c r="M58" s="19" t="b">
        <v>1</v>
      </c>
      <c r="N58" s="20" t="str">
        <f t="shared" si="1"/>
        <v>▓▓▓▓▓</v>
      </c>
      <c r="O58" s="16">
        <f t="shared" ca="1" si="0"/>
        <v>97</v>
      </c>
      <c r="P58" s="24">
        <f>Ashraf[[#This Row],[Task Date]]+45</f>
        <v>45703</v>
      </c>
      <c r="Q58" s="16"/>
      <c r="R58" s="16">
        <f ca="1">Ashraf[[#This Row],[Due Date]]-TODAY()</f>
        <v>-51</v>
      </c>
      <c r="S58" s="16">
        <v>5</v>
      </c>
      <c r="T58" s="61" t="str">
        <f>REPT("⭐",Ashraf[[#This Row],[Rate]])</f>
        <v>⭐⭐⭐⭐⭐</v>
      </c>
      <c r="U58" s="21"/>
      <c r="V58" s="30" t="s">
        <v>104</v>
      </c>
      <c r="W58" s="29">
        <v>560524218</v>
      </c>
    </row>
    <row r="59" spans="2:23" ht="23.25" x14ac:dyDescent="0.35">
      <c r="B59" s="14">
        <v>35</v>
      </c>
      <c r="C59" s="15" t="s">
        <v>1</v>
      </c>
      <c r="D59" s="16" t="s">
        <v>30</v>
      </c>
      <c r="E59" s="16" t="s">
        <v>108</v>
      </c>
      <c r="F59" s="16" t="s">
        <v>71</v>
      </c>
      <c r="G59" s="17" t="s">
        <v>95</v>
      </c>
      <c r="H59" s="22">
        <v>45658</v>
      </c>
      <c r="I59" s="19" t="b">
        <v>1</v>
      </c>
      <c r="J59" s="19" t="b">
        <v>1</v>
      </c>
      <c r="K59" s="19" t="b">
        <v>1</v>
      </c>
      <c r="L59" s="19" t="b">
        <v>1</v>
      </c>
      <c r="M59" s="19" t="b">
        <v>0</v>
      </c>
      <c r="N59" s="20" t="str">
        <f t="shared" si="1"/>
        <v>▓▓▓▓</v>
      </c>
      <c r="O59" s="16">
        <f t="shared" ca="1" si="0"/>
        <v>97</v>
      </c>
      <c r="P59" s="24">
        <f>Ashraf[[#This Row],[Task Date]]+45</f>
        <v>45703</v>
      </c>
      <c r="Q59" s="16"/>
      <c r="R59" s="16">
        <f ca="1">Ashraf[[#This Row],[Due Date]]-TODAY()</f>
        <v>-51</v>
      </c>
      <c r="S59" s="16">
        <v>3</v>
      </c>
      <c r="T59" s="61" t="str">
        <f>REPT("⭐",Ashraf[[#This Row],[Rate]])</f>
        <v>⭐⭐⭐</v>
      </c>
      <c r="U59" s="21"/>
      <c r="V59" s="30" t="s">
        <v>104</v>
      </c>
      <c r="W59" s="29">
        <v>560524218</v>
      </c>
    </row>
    <row r="60" spans="2:23" ht="23.25" x14ac:dyDescent="0.35">
      <c r="B60" s="14">
        <v>36</v>
      </c>
      <c r="C60" s="15" t="s">
        <v>1</v>
      </c>
      <c r="D60" s="16" t="s">
        <v>29</v>
      </c>
      <c r="E60" s="16" t="s">
        <v>68</v>
      </c>
      <c r="F60" s="16" t="s">
        <v>71</v>
      </c>
      <c r="G60" s="23" t="s">
        <v>95</v>
      </c>
      <c r="H60" s="22">
        <v>45658</v>
      </c>
      <c r="I60" s="19" t="b">
        <v>1</v>
      </c>
      <c r="J60" s="19" t="b">
        <v>1</v>
      </c>
      <c r="K60" s="19" t="b">
        <v>1</v>
      </c>
      <c r="L60" s="19" t="b">
        <v>1</v>
      </c>
      <c r="M60" s="19" t="b">
        <v>1</v>
      </c>
      <c r="N60" s="20" t="str">
        <f t="shared" si="1"/>
        <v>▓▓▓▓▓</v>
      </c>
      <c r="O60" s="16">
        <f t="shared" ca="1" si="0"/>
        <v>97</v>
      </c>
      <c r="P60" s="24">
        <f>Ashraf[[#This Row],[Task Date]]+45</f>
        <v>45703</v>
      </c>
      <c r="Q60" s="24">
        <v>45717</v>
      </c>
      <c r="R60" s="16">
        <f ca="1">Ashraf[[#This Row],[Due Date]]-TODAY()</f>
        <v>-51</v>
      </c>
      <c r="S60" s="16">
        <v>4</v>
      </c>
      <c r="T60" s="61" t="str">
        <f>REPT("⭐",Ashraf[[#This Row],[Rate]])</f>
        <v>⭐⭐⭐⭐</v>
      </c>
      <c r="U60" s="21"/>
      <c r="V60" s="30" t="s">
        <v>104</v>
      </c>
      <c r="W60" s="29">
        <v>560524218</v>
      </c>
    </row>
    <row r="61" spans="2:23" ht="23.25" x14ac:dyDescent="0.35">
      <c r="B61" s="14">
        <v>37</v>
      </c>
      <c r="C61" s="15" t="s">
        <v>0</v>
      </c>
      <c r="D61" s="16" t="s">
        <v>17</v>
      </c>
      <c r="E61" s="16" t="s">
        <v>69</v>
      </c>
      <c r="F61" s="16" t="s">
        <v>70</v>
      </c>
      <c r="G61" s="23" t="s">
        <v>95</v>
      </c>
      <c r="H61" s="22">
        <v>45658</v>
      </c>
      <c r="I61" s="19" t="b">
        <v>1</v>
      </c>
      <c r="J61" s="19" t="b">
        <v>0</v>
      </c>
      <c r="K61" s="19" t="b">
        <v>0</v>
      </c>
      <c r="L61" s="19" t="b">
        <v>0</v>
      </c>
      <c r="M61" s="19" t="b">
        <v>0</v>
      </c>
      <c r="N61" s="20" t="str">
        <f t="shared" si="1"/>
        <v>▓</v>
      </c>
      <c r="O61" s="16">
        <f t="shared" ca="1" si="0"/>
        <v>97</v>
      </c>
      <c r="P61" s="24">
        <f>Ashraf[[#This Row],[Task Date]]+45</f>
        <v>45703</v>
      </c>
      <c r="Q61" s="16"/>
      <c r="R61" s="16">
        <f ca="1">Ashraf[[#This Row],[Due Date]]-TODAY()</f>
        <v>-51</v>
      </c>
      <c r="S61" s="16">
        <v>1</v>
      </c>
      <c r="T61" s="61" t="str">
        <f>REPT("⭐",Ashraf[[#This Row],[Rate]])</f>
        <v>⭐</v>
      </c>
      <c r="U61" s="21"/>
      <c r="V61" s="30" t="s">
        <v>104</v>
      </c>
      <c r="W61" s="29">
        <v>560524218</v>
      </c>
    </row>
    <row r="62" spans="2:23" ht="23.25" x14ac:dyDescent="0.35">
      <c r="B62" s="14">
        <v>38</v>
      </c>
      <c r="C62" s="15" t="s">
        <v>0</v>
      </c>
      <c r="D62" s="16" t="s">
        <v>27</v>
      </c>
      <c r="E62" s="16" t="s">
        <v>69</v>
      </c>
      <c r="F62" s="16" t="s">
        <v>70</v>
      </c>
      <c r="G62" s="23" t="s">
        <v>95</v>
      </c>
      <c r="H62" s="22">
        <v>45728</v>
      </c>
      <c r="I62" s="19" t="b">
        <v>1</v>
      </c>
      <c r="J62" s="19" t="b">
        <v>0</v>
      </c>
      <c r="K62" s="19" t="b">
        <v>0</v>
      </c>
      <c r="L62" s="19" t="b">
        <v>0</v>
      </c>
      <c r="M62" s="19" t="b">
        <v>0</v>
      </c>
      <c r="N62" s="20"/>
      <c r="O62" s="16">
        <f t="shared" ca="1" si="0"/>
        <v>27</v>
      </c>
      <c r="P62" s="24">
        <f>Ashraf[[#This Row],[Task Date]]+45</f>
        <v>45773</v>
      </c>
      <c r="Q62" s="16"/>
      <c r="R62" s="16">
        <f ca="1">Ashraf[[#This Row],[Due Date]]-TODAY()</f>
        <v>19</v>
      </c>
      <c r="S62" s="16">
        <v>2</v>
      </c>
      <c r="T62" s="61" t="str">
        <f>REPT("⭐",Ashraf[[#This Row],[Rate]])</f>
        <v>⭐⭐</v>
      </c>
      <c r="U62" s="21"/>
      <c r="V62" s="30" t="s">
        <v>104</v>
      </c>
      <c r="W62" s="29">
        <v>560524218</v>
      </c>
    </row>
    <row r="63" spans="2:23" ht="23.25" x14ac:dyDescent="0.35">
      <c r="B63" s="14">
        <v>39</v>
      </c>
      <c r="C63" s="15" t="s">
        <v>0</v>
      </c>
      <c r="D63" s="16" t="s">
        <v>59</v>
      </c>
      <c r="E63" s="16" t="s">
        <v>108</v>
      </c>
      <c r="F63" s="16" t="s">
        <v>70</v>
      </c>
      <c r="G63" s="23" t="s">
        <v>95</v>
      </c>
      <c r="H63" s="22">
        <v>45658</v>
      </c>
      <c r="I63" s="19" t="b">
        <v>1</v>
      </c>
      <c r="J63" s="19" t="b">
        <v>1</v>
      </c>
      <c r="K63" s="19" t="b">
        <v>0</v>
      </c>
      <c r="L63" s="19" t="b">
        <v>0</v>
      </c>
      <c r="M63" s="19" t="b">
        <v>0</v>
      </c>
      <c r="N63" s="20" t="str">
        <f t="shared" ref="N63:N96" si="4">REPT("▓",COUNTIF(I63:M63,TRUE))</f>
        <v>▓▓</v>
      </c>
      <c r="O63" s="16">
        <f t="shared" ca="1" si="0"/>
        <v>97</v>
      </c>
      <c r="P63" s="24">
        <f>Ashraf[[#This Row],[Task Date]]+45</f>
        <v>45703</v>
      </c>
      <c r="Q63" s="16"/>
      <c r="R63" s="16">
        <f ca="1">Ashraf[[#This Row],[Due Date]]-TODAY()</f>
        <v>-51</v>
      </c>
      <c r="S63" s="16">
        <v>3</v>
      </c>
      <c r="T63" s="61" t="str">
        <f>REPT("⭐",Ashraf[[#This Row],[Rate]])</f>
        <v>⭐⭐⭐</v>
      </c>
      <c r="U63" s="21"/>
      <c r="V63" s="30" t="s">
        <v>104</v>
      </c>
      <c r="W63" s="29">
        <v>560524218</v>
      </c>
    </row>
    <row r="64" spans="2:23" ht="23.25" x14ac:dyDescent="0.35">
      <c r="B64" s="14">
        <v>40</v>
      </c>
      <c r="C64" s="15" t="s">
        <v>0</v>
      </c>
      <c r="D64" s="16" t="s">
        <v>33</v>
      </c>
      <c r="E64" s="16" t="s">
        <v>108</v>
      </c>
      <c r="F64" s="16" t="s">
        <v>71</v>
      </c>
      <c r="G64" s="23" t="s">
        <v>95</v>
      </c>
      <c r="H64" s="22">
        <v>45658</v>
      </c>
      <c r="I64" s="19" t="b">
        <v>1</v>
      </c>
      <c r="J64" s="19" t="b">
        <v>0</v>
      </c>
      <c r="K64" s="19" t="b">
        <v>0</v>
      </c>
      <c r="L64" s="19" t="b">
        <v>1</v>
      </c>
      <c r="M64" s="19" t="b">
        <v>0</v>
      </c>
      <c r="N64" s="20" t="str">
        <f t="shared" si="4"/>
        <v>▓▓</v>
      </c>
      <c r="O64" s="16">
        <f t="shared" ca="1" si="0"/>
        <v>97</v>
      </c>
      <c r="P64" s="24">
        <f>Ashraf[[#This Row],[Task Date]]+45</f>
        <v>45703</v>
      </c>
      <c r="Q64" s="16"/>
      <c r="R64" s="16">
        <f ca="1">Ashraf[[#This Row],[Due Date]]-TODAY()</f>
        <v>-51</v>
      </c>
      <c r="S64" s="16">
        <v>5</v>
      </c>
      <c r="T64" s="61" t="str">
        <f>REPT("⭐",Ashraf[[#This Row],[Rate]])</f>
        <v>⭐⭐⭐⭐⭐</v>
      </c>
      <c r="U64" s="21"/>
      <c r="V64" s="30" t="s">
        <v>104</v>
      </c>
      <c r="W64" s="29">
        <v>560524218</v>
      </c>
    </row>
    <row r="65" spans="2:23" ht="23.25" x14ac:dyDescent="0.35">
      <c r="B65" s="14">
        <v>41</v>
      </c>
      <c r="C65" s="15" t="s">
        <v>0</v>
      </c>
      <c r="D65" s="16" t="s">
        <v>31</v>
      </c>
      <c r="E65" s="16" t="s">
        <v>68</v>
      </c>
      <c r="F65" s="16" t="s">
        <v>70</v>
      </c>
      <c r="G65" s="23" t="s">
        <v>95</v>
      </c>
      <c r="H65" s="22">
        <v>45658</v>
      </c>
      <c r="I65" s="19" t="b">
        <v>1</v>
      </c>
      <c r="J65" s="19" t="b">
        <v>1</v>
      </c>
      <c r="K65" s="19" t="b">
        <v>1</v>
      </c>
      <c r="L65" s="19" t="b">
        <v>1</v>
      </c>
      <c r="M65" s="19" t="b">
        <v>0</v>
      </c>
      <c r="N65" s="20" t="str">
        <f t="shared" si="4"/>
        <v>▓▓▓▓</v>
      </c>
      <c r="O65" s="16">
        <f t="shared" ca="1" si="0"/>
        <v>97</v>
      </c>
      <c r="P65" s="24">
        <f>Ashraf[[#This Row],[Task Date]]+45</f>
        <v>45703</v>
      </c>
      <c r="Q65" s="16"/>
      <c r="R65" s="16">
        <f ca="1">Ashraf[[#This Row],[Due Date]]-TODAY()</f>
        <v>-51</v>
      </c>
      <c r="S65" s="16">
        <v>1</v>
      </c>
      <c r="T65" s="61" t="str">
        <f>REPT("⭐",Ashraf[[#This Row],[Rate]])</f>
        <v>⭐</v>
      </c>
      <c r="U65" s="21"/>
      <c r="V65" s="30" t="s">
        <v>104</v>
      </c>
      <c r="W65" s="29">
        <v>560524218</v>
      </c>
    </row>
    <row r="66" spans="2:23" ht="23.25" x14ac:dyDescent="0.35">
      <c r="B66" s="14">
        <v>42</v>
      </c>
      <c r="C66" s="15" t="s">
        <v>0</v>
      </c>
      <c r="D66" s="16" t="s">
        <v>6</v>
      </c>
      <c r="E66" s="16" t="s">
        <v>108</v>
      </c>
      <c r="F66" s="16" t="s">
        <v>71</v>
      </c>
      <c r="G66" s="23" t="s">
        <v>95</v>
      </c>
      <c r="H66" s="22">
        <v>45658</v>
      </c>
      <c r="I66" s="19" t="b">
        <v>1</v>
      </c>
      <c r="J66" s="19" t="b">
        <v>0</v>
      </c>
      <c r="K66" s="19" t="b">
        <v>0</v>
      </c>
      <c r="L66" s="19" t="b">
        <v>0</v>
      </c>
      <c r="M66" s="19" t="b">
        <v>1</v>
      </c>
      <c r="N66" s="20" t="str">
        <f t="shared" si="4"/>
        <v>▓▓</v>
      </c>
      <c r="O66" s="16">
        <f t="shared" ca="1" si="0"/>
        <v>97</v>
      </c>
      <c r="P66" s="24">
        <f>Ashraf[[#This Row],[Task Date]]+45</f>
        <v>45703</v>
      </c>
      <c r="Q66" s="24">
        <v>45729</v>
      </c>
      <c r="R66" s="16">
        <f ca="1">Ashraf[[#This Row],[Due Date]]-TODAY()</f>
        <v>-51</v>
      </c>
      <c r="S66" s="16">
        <v>5</v>
      </c>
      <c r="T66" s="61" t="str">
        <f>REPT("⭐",Ashraf[[#This Row],[Rate]])</f>
        <v>⭐⭐⭐⭐⭐</v>
      </c>
      <c r="U66" s="21"/>
      <c r="V66" s="30" t="s">
        <v>104</v>
      </c>
      <c r="W66" s="29">
        <v>560524218</v>
      </c>
    </row>
    <row r="67" spans="2:23" ht="23.25" x14ac:dyDescent="0.35">
      <c r="B67" s="14">
        <v>43</v>
      </c>
      <c r="C67" s="15" t="s">
        <v>0</v>
      </c>
      <c r="D67" s="16" t="s">
        <v>14</v>
      </c>
      <c r="E67" s="16" t="s">
        <v>108</v>
      </c>
      <c r="F67" s="16" t="s">
        <v>70</v>
      </c>
      <c r="G67" s="23" t="s">
        <v>95</v>
      </c>
      <c r="H67" s="22">
        <v>45658</v>
      </c>
      <c r="I67" s="19" t="b">
        <v>1</v>
      </c>
      <c r="J67" s="19" t="b">
        <v>0</v>
      </c>
      <c r="K67" s="19" t="b">
        <v>0</v>
      </c>
      <c r="L67" s="19" t="b">
        <v>0</v>
      </c>
      <c r="M67" s="19" t="b">
        <v>0</v>
      </c>
      <c r="N67" s="20" t="str">
        <f t="shared" si="4"/>
        <v>▓</v>
      </c>
      <c r="O67" s="16">
        <f t="shared" ca="1" si="0"/>
        <v>97</v>
      </c>
      <c r="P67" s="24">
        <f>Ashraf[[#This Row],[Task Date]]+45</f>
        <v>45703</v>
      </c>
      <c r="Q67" s="16"/>
      <c r="R67" s="16">
        <f ca="1">Ashraf[[#This Row],[Due Date]]-TODAY()</f>
        <v>-51</v>
      </c>
      <c r="S67" s="16">
        <v>3</v>
      </c>
      <c r="T67" s="61" t="str">
        <f>REPT("⭐",Ashraf[[#This Row],[Rate]])</f>
        <v>⭐⭐⭐</v>
      </c>
      <c r="U67" s="21"/>
      <c r="V67" s="30" t="s">
        <v>104</v>
      </c>
      <c r="W67" s="29">
        <v>560524218</v>
      </c>
    </row>
    <row r="68" spans="2:23" ht="23.25" x14ac:dyDescent="0.35">
      <c r="B68" s="14">
        <v>44</v>
      </c>
      <c r="C68" s="15" t="s">
        <v>0</v>
      </c>
      <c r="D68" s="16" t="s">
        <v>9</v>
      </c>
      <c r="E68" s="16" t="s">
        <v>69</v>
      </c>
      <c r="F68" s="16" t="s">
        <v>71</v>
      </c>
      <c r="G68" s="23" t="s">
        <v>95</v>
      </c>
      <c r="H68" s="22">
        <v>45658</v>
      </c>
      <c r="I68" s="19" t="b">
        <v>1</v>
      </c>
      <c r="J68" s="19" t="b">
        <v>0</v>
      </c>
      <c r="K68" s="19" t="b">
        <v>0</v>
      </c>
      <c r="L68" s="19" t="b">
        <v>0</v>
      </c>
      <c r="M68" s="19" t="b">
        <v>0</v>
      </c>
      <c r="N68" s="20" t="str">
        <f t="shared" si="4"/>
        <v>▓</v>
      </c>
      <c r="O68" s="16">
        <f t="shared" ca="1" si="0"/>
        <v>97</v>
      </c>
      <c r="P68" s="24">
        <f>Ashraf[[#This Row],[Task Date]]+45</f>
        <v>45703</v>
      </c>
      <c r="Q68" s="16"/>
      <c r="R68" s="16">
        <f ca="1">Ashraf[[#This Row],[Due Date]]-TODAY()</f>
        <v>-51</v>
      </c>
      <c r="S68" s="16">
        <v>4</v>
      </c>
      <c r="T68" s="61" t="str">
        <f>REPT("⭐",Ashraf[[#This Row],[Rate]])</f>
        <v>⭐⭐⭐⭐</v>
      </c>
      <c r="U68" s="21"/>
      <c r="V68" s="30" t="s">
        <v>104</v>
      </c>
      <c r="W68" s="29">
        <v>560524218</v>
      </c>
    </row>
    <row r="69" spans="2:23" ht="23.25" x14ac:dyDescent="0.35">
      <c r="B69" s="14">
        <v>45</v>
      </c>
      <c r="C69" s="15" t="s">
        <v>0</v>
      </c>
      <c r="D69" s="16" t="s">
        <v>18</v>
      </c>
      <c r="E69" s="16" t="s">
        <v>79</v>
      </c>
      <c r="F69" s="16" t="s">
        <v>71</v>
      </c>
      <c r="G69" s="23" t="s">
        <v>95</v>
      </c>
      <c r="H69" s="22">
        <v>45658</v>
      </c>
      <c r="I69" s="19" t="b">
        <v>1</v>
      </c>
      <c r="J69" s="19" t="b">
        <v>0</v>
      </c>
      <c r="K69" s="19" t="b">
        <v>0</v>
      </c>
      <c r="L69" s="19" t="b">
        <v>0</v>
      </c>
      <c r="M69" s="19" t="b">
        <v>0</v>
      </c>
      <c r="N69" s="20" t="str">
        <f t="shared" si="4"/>
        <v>▓</v>
      </c>
      <c r="O69" s="16">
        <f t="shared" ca="1" si="0"/>
        <v>97</v>
      </c>
      <c r="P69" s="24">
        <f>Ashraf[[#This Row],[Task Date]]+45</f>
        <v>45703</v>
      </c>
      <c r="Q69" s="16"/>
      <c r="R69" s="16">
        <f ca="1">Ashraf[[#This Row],[Due Date]]-TODAY()</f>
        <v>-51</v>
      </c>
      <c r="S69" s="16">
        <v>1</v>
      </c>
      <c r="T69" s="61" t="str">
        <f>REPT("⭐",Ashraf[[#This Row],[Rate]])</f>
        <v>⭐</v>
      </c>
      <c r="U69" s="21"/>
      <c r="V69" s="30" t="s">
        <v>104</v>
      </c>
      <c r="W69" s="29">
        <v>560524218</v>
      </c>
    </row>
    <row r="70" spans="2:23" ht="23.25" x14ac:dyDescent="0.35">
      <c r="B70" s="14">
        <v>46</v>
      </c>
      <c r="C70" s="15" t="s">
        <v>0</v>
      </c>
      <c r="D70" s="16" t="s">
        <v>23</v>
      </c>
      <c r="E70" s="16" t="s">
        <v>108</v>
      </c>
      <c r="F70" s="16" t="s">
        <v>71</v>
      </c>
      <c r="G70" s="23" t="s">
        <v>95</v>
      </c>
      <c r="H70" s="22">
        <v>45658</v>
      </c>
      <c r="I70" s="19" t="b">
        <v>1</v>
      </c>
      <c r="J70" s="19" t="b">
        <v>0</v>
      </c>
      <c r="K70" s="19" t="b">
        <v>1</v>
      </c>
      <c r="L70" s="19" t="b">
        <v>1</v>
      </c>
      <c r="M70" s="19" t="b">
        <v>0</v>
      </c>
      <c r="N70" s="20" t="str">
        <f t="shared" si="4"/>
        <v>▓▓▓</v>
      </c>
      <c r="O70" s="16">
        <f t="shared" ca="1" si="0"/>
        <v>97</v>
      </c>
      <c r="P70" s="24">
        <f>Ashraf[[#This Row],[Task Date]]+45</f>
        <v>45703</v>
      </c>
      <c r="Q70" s="16"/>
      <c r="R70" s="16">
        <f ca="1">Ashraf[[#This Row],[Due Date]]-TODAY()</f>
        <v>-51</v>
      </c>
      <c r="S70" s="16">
        <v>2</v>
      </c>
      <c r="T70" s="61" t="str">
        <f>REPT("⭐",Ashraf[[#This Row],[Rate]])</f>
        <v>⭐⭐</v>
      </c>
      <c r="U70" s="21"/>
      <c r="V70" s="30" t="s">
        <v>104</v>
      </c>
      <c r="W70" s="29">
        <v>560524218</v>
      </c>
    </row>
    <row r="71" spans="2:23" ht="23.25" x14ac:dyDescent="0.35">
      <c r="B71" s="14">
        <v>47</v>
      </c>
      <c r="C71" s="15" t="s">
        <v>0</v>
      </c>
      <c r="D71" s="16" t="s">
        <v>13</v>
      </c>
      <c r="E71" s="16" t="s">
        <v>69</v>
      </c>
      <c r="F71" s="16" t="s">
        <v>70</v>
      </c>
      <c r="G71" s="23" t="s">
        <v>95</v>
      </c>
      <c r="H71" s="22">
        <v>45658</v>
      </c>
      <c r="I71" s="19" t="b">
        <v>1</v>
      </c>
      <c r="J71" s="19" t="b">
        <v>0</v>
      </c>
      <c r="K71" s="19" t="b">
        <v>1</v>
      </c>
      <c r="L71" s="19" t="b">
        <v>0</v>
      </c>
      <c r="M71" s="19" t="b">
        <v>0</v>
      </c>
      <c r="N71" s="20" t="str">
        <f t="shared" si="4"/>
        <v>▓▓</v>
      </c>
      <c r="O71" s="16">
        <f t="shared" ca="1" si="0"/>
        <v>97</v>
      </c>
      <c r="P71" s="24">
        <f>Ashraf[[#This Row],[Task Date]]+45</f>
        <v>45703</v>
      </c>
      <c r="Q71" s="16"/>
      <c r="R71" s="16">
        <f ca="1">Ashraf[[#This Row],[Due Date]]-TODAY()</f>
        <v>-51</v>
      </c>
      <c r="S71" s="16">
        <v>3</v>
      </c>
      <c r="T71" s="61" t="str">
        <f>REPT("⭐",Ashraf[[#This Row],[Rate]])</f>
        <v>⭐⭐⭐</v>
      </c>
      <c r="U71" s="21"/>
      <c r="V71" s="30" t="s">
        <v>104</v>
      </c>
      <c r="W71" s="29">
        <v>560524218</v>
      </c>
    </row>
    <row r="72" spans="2:23" ht="23.25" x14ac:dyDescent="0.35">
      <c r="B72" s="14">
        <v>48</v>
      </c>
      <c r="C72" s="15" t="s">
        <v>0</v>
      </c>
      <c r="D72" s="16" t="s">
        <v>19</v>
      </c>
      <c r="E72" s="16" t="s">
        <v>138</v>
      </c>
      <c r="F72" s="16" t="s">
        <v>90</v>
      </c>
      <c r="G72" s="23" t="s">
        <v>95</v>
      </c>
      <c r="H72" s="22">
        <v>45658</v>
      </c>
      <c r="I72" s="19" t="b">
        <v>1</v>
      </c>
      <c r="J72" s="19" t="b">
        <v>1</v>
      </c>
      <c r="K72" s="19" t="b">
        <v>1</v>
      </c>
      <c r="L72" s="19" t="b">
        <v>1</v>
      </c>
      <c r="M72" s="19" t="b">
        <v>1</v>
      </c>
      <c r="N72" s="20" t="str">
        <f t="shared" si="4"/>
        <v>▓▓▓▓▓</v>
      </c>
      <c r="O72" s="16">
        <f t="shared" ca="1" si="0"/>
        <v>97</v>
      </c>
      <c r="P72" s="24">
        <f>Ashraf[[#This Row],[Task Date]]+45</f>
        <v>45703</v>
      </c>
      <c r="Q72" s="16"/>
      <c r="R72" s="16">
        <f ca="1">Ashraf[[#This Row],[Due Date]]-TODAY()</f>
        <v>-51</v>
      </c>
      <c r="S72" s="16">
        <v>5</v>
      </c>
      <c r="T72" s="61" t="str">
        <f>REPT("⭐",Ashraf[[#This Row],[Rate]])</f>
        <v>⭐⭐⭐⭐⭐</v>
      </c>
      <c r="U72" s="21"/>
      <c r="V72" s="30" t="s">
        <v>104</v>
      </c>
      <c r="W72" s="29">
        <v>560524218</v>
      </c>
    </row>
    <row r="73" spans="2:23" ht="23.25" x14ac:dyDescent="0.35">
      <c r="B73" s="14">
        <v>49</v>
      </c>
      <c r="C73" s="15" t="s">
        <v>0</v>
      </c>
      <c r="D73" s="16" t="s">
        <v>12</v>
      </c>
      <c r="E73" s="16" t="s">
        <v>68</v>
      </c>
      <c r="F73" s="16" t="s">
        <v>70</v>
      </c>
      <c r="G73" s="23" t="s">
        <v>95</v>
      </c>
      <c r="H73" s="22">
        <v>45658</v>
      </c>
      <c r="I73" s="19" t="b">
        <v>1</v>
      </c>
      <c r="J73" s="19" t="b">
        <v>1</v>
      </c>
      <c r="K73" s="19" t="b">
        <v>0</v>
      </c>
      <c r="L73" s="19" t="b">
        <v>0</v>
      </c>
      <c r="M73" s="19" t="b">
        <v>0</v>
      </c>
      <c r="N73" s="20" t="str">
        <f t="shared" si="4"/>
        <v>▓▓</v>
      </c>
      <c r="O73" s="16">
        <f t="shared" ca="1" si="0"/>
        <v>97</v>
      </c>
      <c r="P73" s="24">
        <f>Ashraf[[#This Row],[Task Date]]+45</f>
        <v>45703</v>
      </c>
      <c r="Q73" s="24"/>
      <c r="R73" s="16">
        <f ca="1">Ashraf[[#This Row],[Due Date]]-TODAY()</f>
        <v>-51</v>
      </c>
      <c r="S73" s="16">
        <v>1</v>
      </c>
      <c r="T73" s="61" t="str">
        <f>REPT("⭐",Ashraf[[#This Row],[Rate]])</f>
        <v>⭐</v>
      </c>
      <c r="U73" s="21"/>
      <c r="V73" s="30" t="s">
        <v>104</v>
      </c>
      <c r="W73" s="29">
        <v>560524218</v>
      </c>
    </row>
    <row r="74" spans="2:23" ht="23.25" x14ac:dyDescent="0.35">
      <c r="B74" s="14">
        <v>50</v>
      </c>
      <c r="C74" s="15" t="s">
        <v>0</v>
      </c>
      <c r="D74" s="16" t="s">
        <v>10</v>
      </c>
      <c r="E74" s="16" t="s">
        <v>108</v>
      </c>
      <c r="F74" s="16" t="s">
        <v>70</v>
      </c>
      <c r="G74" s="23" t="s">
        <v>95</v>
      </c>
      <c r="H74" s="22">
        <v>45658</v>
      </c>
      <c r="I74" s="19" t="b">
        <v>1</v>
      </c>
      <c r="J74" s="19" t="b">
        <v>0</v>
      </c>
      <c r="K74" s="19" t="b">
        <v>0</v>
      </c>
      <c r="L74" s="19" t="b">
        <v>0</v>
      </c>
      <c r="M74" s="19" t="b">
        <v>0</v>
      </c>
      <c r="N74" s="20" t="str">
        <f t="shared" si="4"/>
        <v>▓</v>
      </c>
      <c r="O74" s="16">
        <f t="shared" ca="1" si="0"/>
        <v>97</v>
      </c>
      <c r="P74" s="24">
        <f>Ashraf[[#This Row],[Task Date]]+45</f>
        <v>45703</v>
      </c>
      <c r="Q74" s="16"/>
      <c r="R74" s="16">
        <f ca="1">Ashraf[[#This Row],[Due Date]]-TODAY()</f>
        <v>-51</v>
      </c>
      <c r="S74" s="16">
        <v>5</v>
      </c>
      <c r="T74" s="61" t="str">
        <f>REPT("⭐",Ashraf[[#This Row],[Rate]])</f>
        <v>⭐⭐⭐⭐⭐</v>
      </c>
      <c r="U74" s="21"/>
      <c r="V74" s="30" t="s">
        <v>104</v>
      </c>
      <c r="W74" s="29">
        <v>560524218</v>
      </c>
    </row>
    <row r="75" spans="2:23" ht="23.25" x14ac:dyDescent="0.35">
      <c r="B75" s="14">
        <v>51</v>
      </c>
      <c r="C75" s="15" t="s">
        <v>0</v>
      </c>
      <c r="D75" s="16" t="s">
        <v>11</v>
      </c>
      <c r="E75" s="16" t="s">
        <v>108</v>
      </c>
      <c r="F75" s="16" t="s">
        <v>72</v>
      </c>
      <c r="G75" s="23" t="s">
        <v>95</v>
      </c>
      <c r="H75" s="22">
        <v>45658</v>
      </c>
      <c r="I75" s="19" t="b">
        <v>1</v>
      </c>
      <c r="J75" s="19" t="b">
        <v>1</v>
      </c>
      <c r="K75" s="19" t="b">
        <v>1</v>
      </c>
      <c r="L75" s="19" t="b">
        <v>1</v>
      </c>
      <c r="M75" s="19" t="b">
        <v>1</v>
      </c>
      <c r="N75" s="20" t="str">
        <f t="shared" si="4"/>
        <v>▓▓▓▓▓</v>
      </c>
      <c r="O75" s="16">
        <f t="shared" ca="1" si="0"/>
        <v>97</v>
      </c>
      <c r="P75" s="24">
        <f>Ashraf[[#This Row],[Task Date]]+45</f>
        <v>45703</v>
      </c>
      <c r="Q75" s="24">
        <v>45726</v>
      </c>
      <c r="R75" s="16">
        <f ca="1">Ashraf[[#This Row],[Due Date]]-TODAY()</f>
        <v>-51</v>
      </c>
      <c r="S75" s="16">
        <v>3</v>
      </c>
      <c r="T75" s="61" t="str">
        <f>REPT("⭐",Ashraf[[#This Row],[Rate]])</f>
        <v>⭐⭐⭐</v>
      </c>
      <c r="U75" s="21"/>
      <c r="V75" s="30" t="s">
        <v>104</v>
      </c>
      <c r="W75" s="29">
        <v>560524218</v>
      </c>
    </row>
    <row r="76" spans="2:23" ht="23.25" x14ac:dyDescent="0.35">
      <c r="B76" s="14">
        <v>52</v>
      </c>
      <c r="C76" s="15" t="s">
        <v>0</v>
      </c>
      <c r="D76" s="16" t="s">
        <v>20</v>
      </c>
      <c r="E76" s="16" t="s">
        <v>108</v>
      </c>
      <c r="F76" s="16" t="s">
        <v>91</v>
      </c>
      <c r="G76" s="23" t="s">
        <v>95</v>
      </c>
      <c r="H76" s="22">
        <v>45728</v>
      </c>
      <c r="I76" s="19" t="b">
        <v>1</v>
      </c>
      <c r="J76" s="19" t="b">
        <v>1</v>
      </c>
      <c r="K76" s="19" t="b">
        <v>1</v>
      </c>
      <c r="L76" s="19" t="b">
        <v>1</v>
      </c>
      <c r="M76" s="19" t="b">
        <v>0</v>
      </c>
      <c r="N76" s="20" t="str">
        <f t="shared" si="4"/>
        <v>▓▓▓▓</v>
      </c>
      <c r="O76" s="16">
        <f t="shared" ca="1" si="0"/>
        <v>27</v>
      </c>
      <c r="P76" s="24">
        <f>Ashraf[[#This Row],[Task Date]]+45</f>
        <v>45773</v>
      </c>
      <c r="Q76" s="16"/>
      <c r="R76" s="16">
        <f ca="1">Ashraf[[#This Row],[Due Date]]-TODAY()</f>
        <v>19</v>
      </c>
      <c r="S76" s="16">
        <v>4</v>
      </c>
      <c r="T76" s="61" t="str">
        <f>REPT("⭐",Ashraf[[#This Row],[Rate]])</f>
        <v>⭐⭐⭐⭐</v>
      </c>
      <c r="U76" s="21"/>
      <c r="V76" s="30" t="s">
        <v>104</v>
      </c>
      <c r="W76" s="29">
        <v>560524218</v>
      </c>
    </row>
    <row r="77" spans="2:23" ht="23.25" x14ac:dyDescent="0.35">
      <c r="B77" s="14">
        <v>53</v>
      </c>
      <c r="C77" s="15" t="s">
        <v>0</v>
      </c>
      <c r="D77" s="16" t="s">
        <v>24</v>
      </c>
      <c r="E77" s="16" t="s">
        <v>69</v>
      </c>
      <c r="F77" s="16" t="s">
        <v>70</v>
      </c>
      <c r="G77" s="23" t="s">
        <v>95</v>
      </c>
      <c r="H77" s="22">
        <v>45658</v>
      </c>
      <c r="I77" s="19" t="b">
        <v>1</v>
      </c>
      <c r="J77" s="19" t="b">
        <v>0</v>
      </c>
      <c r="K77" s="19" t="b">
        <v>0</v>
      </c>
      <c r="L77" s="19" t="b">
        <v>0</v>
      </c>
      <c r="M77" s="19" t="b">
        <v>0</v>
      </c>
      <c r="N77" s="20" t="str">
        <f t="shared" si="4"/>
        <v>▓</v>
      </c>
      <c r="O77" s="16">
        <f t="shared" ca="1" si="0"/>
        <v>97</v>
      </c>
      <c r="P77" s="24">
        <f>Ashraf[[#This Row],[Task Date]]+45</f>
        <v>45703</v>
      </c>
      <c r="Q77" s="16"/>
      <c r="R77" s="16">
        <f ca="1">Ashraf[[#This Row],[Due Date]]-TODAY()</f>
        <v>-51</v>
      </c>
      <c r="S77" s="16">
        <v>1</v>
      </c>
      <c r="T77" s="61" t="str">
        <f>REPT("⭐",Ashraf[[#This Row],[Rate]])</f>
        <v>⭐</v>
      </c>
      <c r="U77" s="21"/>
      <c r="V77" s="30" t="s">
        <v>104</v>
      </c>
      <c r="W77" s="29">
        <v>560524218</v>
      </c>
    </row>
    <row r="78" spans="2:23" ht="23.25" x14ac:dyDescent="0.35">
      <c r="B78" s="14">
        <v>54</v>
      </c>
      <c r="C78" s="15" t="s">
        <v>0</v>
      </c>
      <c r="D78" s="16" t="s">
        <v>121</v>
      </c>
      <c r="E78" s="16" t="s">
        <v>69</v>
      </c>
      <c r="F78" s="16" t="s">
        <v>70</v>
      </c>
      <c r="G78" s="23" t="s">
        <v>95</v>
      </c>
      <c r="H78" s="22">
        <v>45658</v>
      </c>
      <c r="I78" s="19" t="b">
        <v>1</v>
      </c>
      <c r="J78" s="19" t="b">
        <v>0</v>
      </c>
      <c r="K78" s="19" t="b">
        <v>0</v>
      </c>
      <c r="L78" s="19" t="b">
        <v>0</v>
      </c>
      <c r="M78" s="19" t="b">
        <v>0</v>
      </c>
      <c r="N78" s="20" t="str">
        <f t="shared" si="4"/>
        <v>▓</v>
      </c>
      <c r="O78" s="16">
        <f t="shared" ca="1" si="0"/>
        <v>97</v>
      </c>
      <c r="P78" s="24">
        <f>Ashraf[[#This Row],[Task Date]]+45</f>
        <v>45703</v>
      </c>
      <c r="Q78" s="16"/>
      <c r="R78" s="16">
        <f ca="1">Ashraf[[#This Row],[Due Date]]-TODAY()</f>
        <v>-51</v>
      </c>
      <c r="S78" s="16">
        <v>2</v>
      </c>
      <c r="T78" s="61" t="str">
        <f>REPT("⭐",Ashraf[[#This Row],[Rate]])</f>
        <v>⭐⭐</v>
      </c>
      <c r="U78" s="21"/>
      <c r="V78" s="30" t="s">
        <v>104</v>
      </c>
      <c r="W78" s="29">
        <v>560524218</v>
      </c>
    </row>
    <row r="79" spans="2:23" ht="23.25" x14ac:dyDescent="0.35">
      <c r="B79" s="14">
        <v>55</v>
      </c>
      <c r="C79" s="15" t="s">
        <v>0</v>
      </c>
      <c r="D79" s="32" t="s">
        <v>36</v>
      </c>
      <c r="E79" s="16" t="s">
        <v>108</v>
      </c>
      <c r="F79" s="16" t="s">
        <v>70</v>
      </c>
      <c r="G79" s="23" t="s">
        <v>95</v>
      </c>
      <c r="H79" s="22">
        <v>45658</v>
      </c>
      <c r="I79" s="19" t="b">
        <v>1</v>
      </c>
      <c r="J79" s="19" t="b">
        <v>0</v>
      </c>
      <c r="K79" s="19" t="b">
        <v>0</v>
      </c>
      <c r="L79" s="19" t="b">
        <v>1</v>
      </c>
      <c r="M79" s="19" t="b">
        <v>1</v>
      </c>
      <c r="N79" s="20" t="str">
        <f t="shared" si="4"/>
        <v>▓▓▓</v>
      </c>
      <c r="O79" s="16">
        <f t="shared" ca="1" si="0"/>
        <v>97</v>
      </c>
      <c r="P79" s="24">
        <f>Ashraf[[#This Row],[Task Date]]+45</f>
        <v>45703</v>
      </c>
      <c r="Q79" s="16"/>
      <c r="R79" s="16">
        <f ca="1">Ashraf[[#This Row],[Due Date]]-TODAY()</f>
        <v>-51</v>
      </c>
      <c r="S79" s="16">
        <v>3</v>
      </c>
      <c r="T79" s="61" t="str">
        <f>REPT("⭐",Ashraf[[#This Row],[Rate]])</f>
        <v>⭐⭐⭐</v>
      </c>
      <c r="U79" s="21"/>
      <c r="V79" s="30" t="s">
        <v>104</v>
      </c>
      <c r="W79" s="29">
        <v>560524218</v>
      </c>
    </row>
    <row r="80" spans="2:23" ht="23.25" x14ac:dyDescent="0.35">
      <c r="B80" s="14">
        <v>56</v>
      </c>
      <c r="C80" s="15" t="s">
        <v>0</v>
      </c>
      <c r="D80" s="32" t="s">
        <v>37</v>
      </c>
      <c r="E80" s="16" t="s">
        <v>68</v>
      </c>
      <c r="F80" s="16" t="s">
        <v>70</v>
      </c>
      <c r="G80" s="23" t="s">
        <v>95</v>
      </c>
      <c r="H80" s="22">
        <v>45658</v>
      </c>
      <c r="I80" s="19" t="b">
        <v>1</v>
      </c>
      <c r="J80" s="19" t="b">
        <v>0</v>
      </c>
      <c r="K80" s="19" t="b">
        <v>0</v>
      </c>
      <c r="L80" s="19" t="b">
        <v>0</v>
      </c>
      <c r="M80" s="19" t="b">
        <v>0</v>
      </c>
      <c r="N80" s="20" t="str">
        <f t="shared" si="4"/>
        <v>▓</v>
      </c>
      <c r="O80" s="16">
        <f t="shared" ca="1" si="0"/>
        <v>97</v>
      </c>
      <c r="P80" s="24">
        <f>Ashraf[[#This Row],[Task Date]]+45</f>
        <v>45703</v>
      </c>
      <c r="Q80" s="16"/>
      <c r="R80" s="16">
        <f ca="1">Ashraf[[#This Row],[Due Date]]-TODAY()</f>
        <v>-51</v>
      </c>
      <c r="S80" s="16">
        <v>5</v>
      </c>
      <c r="T80" s="61" t="str">
        <f>REPT("⭐",Ashraf[[#This Row],[Rate]])</f>
        <v>⭐⭐⭐⭐⭐</v>
      </c>
      <c r="U80" s="21"/>
      <c r="V80" s="30" t="s">
        <v>104</v>
      </c>
      <c r="W80" s="29">
        <v>560524218</v>
      </c>
    </row>
    <row r="81" spans="2:23" ht="23.25" x14ac:dyDescent="0.35">
      <c r="B81" s="14">
        <v>57</v>
      </c>
      <c r="C81" s="15" t="s">
        <v>0</v>
      </c>
      <c r="D81" s="32" t="s">
        <v>122</v>
      </c>
      <c r="E81" s="16" t="s">
        <v>68</v>
      </c>
      <c r="F81" s="16" t="s">
        <v>70</v>
      </c>
      <c r="G81" s="23" t="s">
        <v>95</v>
      </c>
      <c r="H81" s="22">
        <v>45658</v>
      </c>
      <c r="I81" s="19" t="b">
        <v>1</v>
      </c>
      <c r="J81" s="19" t="b">
        <v>0</v>
      </c>
      <c r="K81" s="19" t="b">
        <v>0</v>
      </c>
      <c r="L81" s="19" t="b">
        <v>0</v>
      </c>
      <c r="M81" s="19" t="b">
        <v>0</v>
      </c>
      <c r="N81" s="20" t="str">
        <f>REPT("▓",COUNTIF(I81:M81,TRUE))</f>
        <v>▓</v>
      </c>
      <c r="O81" s="24">
        <f ca="1">TODAY()-H81+1</f>
        <v>97</v>
      </c>
      <c r="P81" s="24">
        <f>Ashraf[[#This Row],[Task Date]]+45</f>
        <v>45703</v>
      </c>
      <c r="Q81" s="16"/>
      <c r="R81" s="16">
        <f ca="1">Ashraf[[#This Row],[Due Date]]-TODAY()</f>
        <v>-51</v>
      </c>
      <c r="S81" s="16">
        <v>1</v>
      </c>
      <c r="T81" s="61" t="str">
        <f>REPT("⭐",Ashraf[[#This Row],[Rate]])</f>
        <v>⭐</v>
      </c>
      <c r="U81" s="21"/>
      <c r="V81" s="30"/>
      <c r="W81" s="29"/>
    </row>
    <row r="82" spans="2:23" ht="23.25" x14ac:dyDescent="0.35">
      <c r="B82" s="14">
        <v>58</v>
      </c>
      <c r="C82" s="15" t="s">
        <v>0</v>
      </c>
      <c r="D82" s="32" t="s">
        <v>123</v>
      </c>
      <c r="E82" s="16" t="s">
        <v>68</v>
      </c>
      <c r="F82" s="16" t="s">
        <v>70</v>
      </c>
      <c r="G82" s="23" t="s">
        <v>95</v>
      </c>
      <c r="H82" s="22">
        <v>45658</v>
      </c>
      <c r="I82" s="19" t="b">
        <v>1</v>
      </c>
      <c r="J82" s="19" t="b">
        <v>0</v>
      </c>
      <c r="K82" s="19" t="b">
        <v>0</v>
      </c>
      <c r="L82" s="19" t="b">
        <v>0</v>
      </c>
      <c r="M82" s="19" t="b">
        <v>0</v>
      </c>
      <c r="N82" s="20" t="str">
        <f>REPT("▓",COUNTIF(I82:M82,TRUE))</f>
        <v>▓</v>
      </c>
      <c r="O82" s="24">
        <f ca="1">TODAY()-H82+1</f>
        <v>97</v>
      </c>
      <c r="P82" s="24">
        <f>Ashraf[[#This Row],[Task Date]]+45</f>
        <v>45703</v>
      </c>
      <c r="Q82" s="16"/>
      <c r="R82" s="16">
        <f ca="1">Ashraf[[#This Row],[Due Date]]-TODAY()</f>
        <v>-51</v>
      </c>
      <c r="S82" s="16">
        <v>5</v>
      </c>
      <c r="T82" s="61" t="str">
        <f>REPT("⭐",Ashraf[[#This Row],[Rate]])</f>
        <v>⭐⭐⭐⭐⭐</v>
      </c>
      <c r="U82" s="21"/>
      <c r="V82" s="30"/>
      <c r="W82" s="29"/>
    </row>
    <row r="83" spans="2:23" ht="23.25" x14ac:dyDescent="0.35">
      <c r="B83" s="14">
        <v>59</v>
      </c>
      <c r="C83" s="15" t="s">
        <v>0</v>
      </c>
      <c r="D83" s="16" t="s">
        <v>32</v>
      </c>
      <c r="E83" s="16" t="s">
        <v>68</v>
      </c>
      <c r="F83" s="16" t="s">
        <v>71</v>
      </c>
      <c r="G83" s="23" t="s">
        <v>95</v>
      </c>
      <c r="H83" s="22">
        <v>45658</v>
      </c>
      <c r="I83" s="19" t="b">
        <v>1</v>
      </c>
      <c r="J83" s="19" t="b">
        <v>0</v>
      </c>
      <c r="K83" s="19" t="b">
        <v>0</v>
      </c>
      <c r="L83" s="19" t="b">
        <v>0</v>
      </c>
      <c r="M83" s="19" t="b">
        <v>1</v>
      </c>
      <c r="N83" s="20" t="str">
        <f t="shared" si="4"/>
        <v>▓▓</v>
      </c>
      <c r="O83" s="16">
        <f t="shared" ca="1" si="0"/>
        <v>97</v>
      </c>
      <c r="P83" s="24">
        <f>Ashraf[[#This Row],[Task Date]]+45</f>
        <v>45703</v>
      </c>
      <c r="Q83" s="16"/>
      <c r="R83" s="16">
        <f ca="1">Ashraf[[#This Row],[Due Date]]-TODAY()</f>
        <v>-51</v>
      </c>
      <c r="S83" s="16">
        <v>3</v>
      </c>
      <c r="T83" s="61" t="str">
        <f>REPT("⭐",Ashraf[[#This Row],[Rate]])</f>
        <v>⭐⭐⭐</v>
      </c>
      <c r="U83" s="21"/>
      <c r="V83" s="30" t="s">
        <v>104</v>
      </c>
      <c r="W83" s="29">
        <v>560524218</v>
      </c>
    </row>
    <row r="84" spans="2:23" ht="23.25" x14ac:dyDescent="0.35">
      <c r="B84" s="14">
        <v>60</v>
      </c>
      <c r="C84" s="15" t="s">
        <v>0</v>
      </c>
      <c r="D84" s="16" t="s">
        <v>16</v>
      </c>
      <c r="E84" s="16" t="s">
        <v>68</v>
      </c>
      <c r="F84" s="16" t="s">
        <v>70</v>
      </c>
      <c r="G84" s="23" t="s">
        <v>95</v>
      </c>
      <c r="H84" s="22">
        <v>45658</v>
      </c>
      <c r="I84" s="19" t="b">
        <v>1</v>
      </c>
      <c r="J84" s="19" t="b">
        <v>1</v>
      </c>
      <c r="K84" s="19" t="b">
        <v>1</v>
      </c>
      <c r="L84" s="19" t="b">
        <v>1</v>
      </c>
      <c r="M84" s="19" t="b">
        <v>0</v>
      </c>
      <c r="N84" s="20" t="str">
        <f t="shared" si="4"/>
        <v>▓▓▓▓</v>
      </c>
      <c r="O84" s="16">
        <f t="shared" ca="1" si="0"/>
        <v>97</v>
      </c>
      <c r="P84" s="24">
        <f>Ashraf[[#This Row],[Task Date]]+45</f>
        <v>45703</v>
      </c>
      <c r="Q84" s="16"/>
      <c r="R84" s="16">
        <f ca="1">Ashraf[[#This Row],[Due Date]]-TODAY()</f>
        <v>-51</v>
      </c>
      <c r="S84" s="16">
        <v>4</v>
      </c>
      <c r="T84" s="61" t="str">
        <f>REPT("⭐",Ashraf[[#This Row],[Rate]])</f>
        <v>⭐⭐⭐⭐</v>
      </c>
      <c r="U84" s="21"/>
      <c r="V84" s="30" t="s">
        <v>104</v>
      </c>
      <c r="W84" s="29">
        <v>560524218</v>
      </c>
    </row>
    <row r="85" spans="2:23" ht="23.25" x14ac:dyDescent="0.35">
      <c r="B85" s="14">
        <v>61</v>
      </c>
      <c r="C85" s="15" t="s">
        <v>0</v>
      </c>
      <c r="D85" s="16" t="s">
        <v>22</v>
      </c>
      <c r="E85" s="16" t="s">
        <v>108</v>
      </c>
      <c r="F85" s="16" t="s">
        <v>70</v>
      </c>
      <c r="G85" s="23" t="s">
        <v>95</v>
      </c>
      <c r="H85" s="22">
        <v>45658</v>
      </c>
      <c r="I85" s="19" t="b">
        <v>1</v>
      </c>
      <c r="J85" s="19" t="b">
        <v>1</v>
      </c>
      <c r="K85" s="19" t="b">
        <v>1</v>
      </c>
      <c r="L85" s="19" t="b">
        <v>0</v>
      </c>
      <c r="M85" s="19" t="b">
        <v>0</v>
      </c>
      <c r="N85" s="20" t="str">
        <f t="shared" si="4"/>
        <v>▓▓▓</v>
      </c>
      <c r="O85" s="16">
        <f t="shared" ca="1" si="0"/>
        <v>97</v>
      </c>
      <c r="P85" s="24">
        <f>Ashraf[[#This Row],[Task Date]]+45</f>
        <v>45703</v>
      </c>
      <c r="Q85" s="16"/>
      <c r="R85" s="16">
        <f ca="1">Ashraf[[#This Row],[Due Date]]-TODAY()</f>
        <v>-51</v>
      </c>
      <c r="S85" s="16">
        <v>1</v>
      </c>
      <c r="T85" s="61" t="str">
        <f>REPT("⭐",Ashraf[[#This Row],[Rate]])</f>
        <v>⭐</v>
      </c>
      <c r="U85" s="21"/>
      <c r="V85" s="30" t="s">
        <v>104</v>
      </c>
      <c r="W85" s="29">
        <v>560524218</v>
      </c>
    </row>
    <row r="86" spans="2:23" ht="23.25" x14ac:dyDescent="0.35">
      <c r="B86" s="14">
        <v>62</v>
      </c>
      <c r="C86" s="15" t="s">
        <v>0</v>
      </c>
      <c r="D86" s="16" t="s">
        <v>15</v>
      </c>
      <c r="E86" s="16" t="s">
        <v>108</v>
      </c>
      <c r="F86" s="16" t="s">
        <v>90</v>
      </c>
      <c r="G86" s="23" t="s">
        <v>95</v>
      </c>
      <c r="H86" s="22">
        <v>45658</v>
      </c>
      <c r="I86" s="19" t="b">
        <v>1</v>
      </c>
      <c r="J86" s="19" t="b">
        <v>1</v>
      </c>
      <c r="K86" s="19" t="b">
        <v>1</v>
      </c>
      <c r="L86" s="19" t="b">
        <v>1</v>
      </c>
      <c r="M86" s="19" t="b">
        <v>1</v>
      </c>
      <c r="N86" s="20" t="str">
        <f t="shared" si="4"/>
        <v>▓▓▓▓▓</v>
      </c>
      <c r="O86" s="16">
        <f t="shared" ca="1" si="0"/>
        <v>97</v>
      </c>
      <c r="P86" s="24">
        <f>Ashraf[[#This Row],[Task Date]]+45</f>
        <v>45703</v>
      </c>
      <c r="Q86" s="24">
        <v>45657</v>
      </c>
      <c r="R86" s="16">
        <f ca="1">Ashraf[[#This Row],[Due Date]]-TODAY()</f>
        <v>-51</v>
      </c>
      <c r="S86" s="16">
        <v>2</v>
      </c>
      <c r="T86" s="61" t="str">
        <f>REPT("⭐",Ashraf[[#This Row],[Rate]])</f>
        <v>⭐⭐</v>
      </c>
      <c r="U86" s="21"/>
      <c r="V86" s="30" t="s">
        <v>104</v>
      </c>
      <c r="W86" s="29">
        <v>560524218</v>
      </c>
    </row>
    <row r="87" spans="2:23" ht="23.25" x14ac:dyDescent="0.35">
      <c r="B87" s="14">
        <v>63</v>
      </c>
      <c r="C87" s="15" t="s">
        <v>0</v>
      </c>
      <c r="D87" s="16" t="s">
        <v>8</v>
      </c>
      <c r="E87" s="16" t="s">
        <v>69</v>
      </c>
      <c r="F87" s="16" t="s">
        <v>90</v>
      </c>
      <c r="G87" s="23" t="s">
        <v>95</v>
      </c>
      <c r="H87" s="22">
        <v>45658</v>
      </c>
      <c r="I87" s="19" t="b">
        <v>1</v>
      </c>
      <c r="J87" s="19" t="b">
        <v>0</v>
      </c>
      <c r="K87" s="19" t="b">
        <v>0</v>
      </c>
      <c r="L87" s="19" t="b">
        <v>0</v>
      </c>
      <c r="M87" s="19" t="b">
        <v>1</v>
      </c>
      <c r="N87" s="20" t="str">
        <f t="shared" si="4"/>
        <v>▓▓</v>
      </c>
      <c r="O87" s="16">
        <f t="shared" ca="1" si="0"/>
        <v>97</v>
      </c>
      <c r="P87" s="24">
        <f>Ashraf[[#This Row],[Task Date]]+45</f>
        <v>45703</v>
      </c>
      <c r="Q87" s="16"/>
      <c r="R87" s="16">
        <f ca="1">Ashraf[[#This Row],[Due Date]]-TODAY()</f>
        <v>-51</v>
      </c>
      <c r="S87" s="16">
        <v>3</v>
      </c>
      <c r="T87" s="61" t="str">
        <f>REPT("⭐",Ashraf[[#This Row],[Rate]])</f>
        <v>⭐⭐⭐</v>
      </c>
      <c r="U87" s="21"/>
      <c r="V87" s="30" t="s">
        <v>104</v>
      </c>
      <c r="W87" s="29">
        <v>560524218</v>
      </c>
    </row>
    <row r="88" spans="2:23" ht="23.25" x14ac:dyDescent="0.35">
      <c r="B88" s="14">
        <v>64</v>
      </c>
      <c r="C88" s="15" t="s">
        <v>0</v>
      </c>
      <c r="D88" s="16" t="s">
        <v>25</v>
      </c>
      <c r="E88" s="16" t="s">
        <v>68</v>
      </c>
      <c r="F88" s="16" t="s">
        <v>70</v>
      </c>
      <c r="G88" s="23" t="s">
        <v>95</v>
      </c>
      <c r="H88" s="22">
        <v>45658</v>
      </c>
      <c r="I88" s="19" t="b">
        <v>1</v>
      </c>
      <c r="J88" s="19" t="b">
        <v>0</v>
      </c>
      <c r="K88" s="19" t="b">
        <v>0</v>
      </c>
      <c r="L88" s="19" t="b">
        <v>0</v>
      </c>
      <c r="M88" s="19" t="b">
        <v>1</v>
      </c>
      <c r="N88" s="20" t="str">
        <f t="shared" si="4"/>
        <v>▓▓</v>
      </c>
      <c r="O88" s="16">
        <f t="shared" ca="1" si="0"/>
        <v>97</v>
      </c>
      <c r="P88" s="24">
        <f>Ashraf[[#This Row],[Task Date]]+45</f>
        <v>45703</v>
      </c>
      <c r="Q88" s="16"/>
      <c r="R88" s="16">
        <f ca="1">Ashraf[[#This Row],[Due Date]]-TODAY()</f>
        <v>-51</v>
      </c>
      <c r="S88" s="16">
        <v>5</v>
      </c>
      <c r="T88" s="61" t="str">
        <f>REPT("⭐",Ashraf[[#This Row],[Rate]])</f>
        <v>⭐⭐⭐⭐⭐</v>
      </c>
      <c r="U88" s="21"/>
      <c r="V88" s="30" t="s">
        <v>104</v>
      </c>
      <c r="W88" s="29">
        <v>560524218</v>
      </c>
    </row>
    <row r="89" spans="2:23" ht="23.25" x14ac:dyDescent="0.35">
      <c r="B89" s="14">
        <v>65</v>
      </c>
      <c r="C89" s="15" t="s">
        <v>0</v>
      </c>
      <c r="D89" s="16" t="s">
        <v>35</v>
      </c>
      <c r="E89" s="16" t="s">
        <v>68</v>
      </c>
      <c r="F89" s="16" t="s">
        <v>70</v>
      </c>
      <c r="G89" s="23" t="s">
        <v>95</v>
      </c>
      <c r="H89" s="22">
        <v>45658</v>
      </c>
      <c r="I89" s="19" t="b">
        <v>1</v>
      </c>
      <c r="J89" s="19" t="b">
        <v>0</v>
      </c>
      <c r="K89" s="19" t="b">
        <v>0</v>
      </c>
      <c r="L89" s="19" t="b">
        <v>0</v>
      </c>
      <c r="M89" s="19" t="b">
        <v>0</v>
      </c>
      <c r="N89" s="20" t="str">
        <f t="shared" si="4"/>
        <v>▓</v>
      </c>
      <c r="O89" s="16">
        <f t="shared" ca="1" si="0"/>
        <v>97</v>
      </c>
      <c r="P89" s="24">
        <f>Ashraf[[#This Row],[Task Date]]+45</f>
        <v>45703</v>
      </c>
      <c r="Q89" s="16"/>
      <c r="R89" s="16">
        <f ca="1">Ashraf[[#This Row],[Due Date]]-TODAY()</f>
        <v>-51</v>
      </c>
      <c r="S89" s="16">
        <v>1</v>
      </c>
      <c r="T89" s="61" t="str">
        <f>REPT("⭐",Ashraf[[#This Row],[Rate]])</f>
        <v>⭐</v>
      </c>
      <c r="U89" s="21"/>
      <c r="V89" s="30" t="s">
        <v>104</v>
      </c>
      <c r="W89" s="29">
        <v>560524218</v>
      </c>
    </row>
    <row r="90" spans="2:23" ht="23.25" x14ac:dyDescent="0.35">
      <c r="B90" s="14">
        <v>66</v>
      </c>
      <c r="C90" s="15" t="s">
        <v>0</v>
      </c>
      <c r="D90" s="16" t="s">
        <v>7</v>
      </c>
      <c r="E90" s="16" t="s">
        <v>69</v>
      </c>
      <c r="F90" s="16" t="s">
        <v>70</v>
      </c>
      <c r="G90" s="23" t="s">
        <v>95</v>
      </c>
      <c r="H90" s="22">
        <v>45658</v>
      </c>
      <c r="I90" s="19" t="b">
        <v>1</v>
      </c>
      <c r="J90" s="19" t="b">
        <v>1</v>
      </c>
      <c r="K90" s="19" t="b">
        <v>1</v>
      </c>
      <c r="L90" s="19" t="b">
        <v>1</v>
      </c>
      <c r="M90" s="19" t="b">
        <v>1</v>
      </c>
      <c r="N90" s="20" t="str">
        <f t="shared" si="4"/>
        <v>▓▓▓▓▓</v>
      </c>
      <c r="O90" s="16">
        <f t="shared" ca="1" si="0"/>
        <v>97</v>
      </c>
      <c r="P90" s="24">
        <f>Ashraf[[#This Row],[Task Date]]+45</f>
        <v>45703</v>
      </c>
      <c r="Q90" s="16"/>
      <c r="R90" s="16">
        <f ca="1">Ashraf[[#This Row],[Due Date]]-TODAY()</f>
        <v>-51</v>
      </c>
      <c r="S90" s="16">
        <v>5</v>
      </c>
      <c r="T90" s="61" t="str">
        <f>REPT("⭐",Ashraf[[#This Row],[Rate]])</f>
        <v>⭐⭐⭐⭐⭐</v>
      </c>
      <c r="U90" s="21"/>
      <c r="V90" s="30" t="s">
        <v>104</v>
      </c>
      <c r="W90" s="29">
        <v>560524218</v>
      </c>
    </row>
    <row r="91" spans="2:23" ht="23.25" x14ac:dyDescent="0.35">
      <c r="B91" s="14">
        <v>67</v>
      </c>
      <c r="C91" s="15" t="s">
        <v>0</v>
      </c>
      <c r="D91" s="16" t="s">
        <v>21</v>
      </c>
      <c r="E91" s="16" t="s">
        <v>68</v>
      </c>
      <c r="F91" s="16" t="s">
        <v>70</v>
      </c>
      <c r="G91" s="23" t="s">
        <v>95</v>
      </c>
      <c r="H91" s="22">
        <v>45658</v>
      </c>
      <c r="I91" s="19" t="b">
        <v>1</v>
      </c>
      <c r="J91" s="19" t="b">
        <v>0</v>
      </c>
      <c r="K91" s="19" t="b">
        <v>0</v>
      </c>
      <c r="L91" s="19" t="b">
        <v>0</v>
      </c>
      <c r="M91" s="19" t="b">
        <v>0</v>
      </c>
      <c r="N91" s="20" t="str">
        <f t="shared" si="4"/>
        <v>▓</v>
      </c>
      <c r="O91" s="16">
        <f t="shared" ca="1" si="0"/>
        <v>97</v>
      </c>
      <c r="P91" s="24">
        <f>Ashraf[[#This Row],[Task Date]]+45</f>
        <v>45703</v>
      </c>
      <c r="Q91" s="16"/>
      <c r="R91" s="16">
        <f ca="1">Ashraf[[#This Row],[Due Date]]-TODAY()</f>
        <v>-51</v>
      </c>
      <c r="S91" s="16">
        <v>3</v>
      </c>
      <c r="T91" s="61" t="str">
        <f>REPT("⭐",Ashraf[[#This Row],[Rate]])</f>
        <v>⭐⭐⭐</v>
      </c>
      <c r="U91" s="21"/>
      <c r="V91" s="30" t="s">
        <v>104</v>
      </c>
      <c r="W91" s="29">
        <v>560524218</v>
      </c>
    </row>
    <row r="92" spans="2:23" ht="23.25" x14ac:dyDescent="0.35">
      <c r="B92" s="14">
        <v>68</v>
      </c>
      <c r="C92" s="15" t="s">
        <v>3</v>
      </c>
      <c r="D92" s="32" t="s">
        <v>39</v>
      </c>
      <c r="E92" s="16" t="s">
        <v>69</v>
      </c>
      <c r="F92" s="16" t="s">
        <v>71</v>
      </c>
      <c r="G92" s="23" t="s">
        <v>98</v>
      </c>
      <c r="H92" s="22">
        <v>45658</v>
      </c>
      <c r="I92" s="19" t="b">
        <v>1</v>
      </c>
      <c r="J92" s="19" t="b">
        <v>0</v>
      </c>
      <c r="K92" s="19" t="b">
        <v>0</v>
      </c>
      <c r="L92" s="19" t="b">
        <v>0</v>
      </c>
      <c r="M92" s="19" t="b">
        <v>0</v>
      </c>
      <c r="N92" s="20" t="str">
        <f t="shared" si="4"/>
        <v>▓</v>
      </c>
      <c r="O92" s="16">
        <f t="shared" ca="1" si="0"/>
        <v>97</v>
      </c>
      <c r="P92" s="24">
        <f>Ashraf[[#This Row],[Task Date]]+45</f>
        <v>45703</v>
      </c>
      <c r="Q92" s="16"/>
      <c r="R92" s="16">
        <f ca="1">Ashraf[[#This Row],[Due Date]]-TODAY()</f>
        <v>-51</v>
      </c>
      <c r="S92" s="16">
        <v>4</v>
      </c>
      <c r="T92" s="61" t="str">
        <f>REPT("⭐",Ashraf[[#This Row],[Rate]])</f>
        <v>⭐⭐⭐⭐</v>
      </c>
      <c r="U92" s="21"/>
      <c r="V92" s="30" t="s">
        <v>104</v>
      </c>
      <c r="W92" s="29">
        <v>560524218</v>
      </c>
    </row>
    <row r="93" spans="2:23" ht="23.25" x14ac:dyDescent="0.35">
      <c r="B93" s="14">
        <v>69</v>
      </c>
      <c r="C93" s="15" t="s">
        <v>3</v>
      </c>
      <c r="D93" s="32" t="s">
        <v>44</v>
      </c>
      <c r="E93" s="16" t="s">
        <v>69</v>
      </c>
      <c r="F93" s="16" t="s">
        <v>71</v>
      </c>
      <c r="G93" s="23" t="s">
        <v>98</v>
      </c>
      <c r="H93" s="22">
        <v>45658</v>
      </c>
      <c r="I93" s="19" t="b">
        <v>1</v>
      </c>
      <c r="J93" s="19" t="b">
        <v>0</v>
      </c>
      <c r="K93" s="19" t="b">
        <v>0</v>
      </c>
      <c r="L93" s="19" t="b">
        <v>0</v>
      </c>
      <c r="M93" s="19" t="b">
        <v>0</v>
      </c>
      <c r="N93" s="20" t="str">
        <f t="shared" si="4"/>
        <v>▓</v>
      </c>
      <c r="O93" s="16">
        <f t="shared" ca="1" si="0"/>
        <v>97</v>
      </c>
      <c r="P93" s="24">
        <f>Ashraf[[#This Row],[Task Date]]+45</f>
        <v>45703</v>
      </c>
      <c r="Q93" s="16"/>
      <c r="R93" s="16">
        <f ca="1">Ashraf[[#This Row],[Due Date]]-TODAY()</f>
        <v>-51</v>
      </c>
      <c r="S93" s="16">
        <v>1</v>
      </c>
      <c r="T93" s="61" t="str">
        <f>REPT("⭐",Ashraf[[#This Row],[Rate]])</f>
        <v>⭐</v>
      </c>
      <c r="U93" s="21"/>
      <c r="V93" s="30" t="s">
        <v>104</v>
      </c>
      <c r="W93" s="29">
        <v>560524218</v>
      </c>
    </row>
    <row r="94" spans="2:23" ht="23.25" x14ac:dyDescent="0.35">
      <c r="B94" s="14">
        <v>70</v>
      </c>
      <c r="C94" s="15" t="s">
        <v>3</v>
      </c>
      <c r="D94" s="32" t="s">
        <v>43</v>
      </c>
      <c r="E94" s="16" t="s">
        <v>69</v>
      </c>
      <c r="F94" s="16" t="s">
        <v>71</v>
      </c>
      <c r="G94" s="23" t="s">
        <v>98</v>
      </c>
      <c r="H94" s="22">
        <v>45658</v>
      </c>
      <c r="I94" s="19" t="b">
        <v>1</v>
      </c>
      <c r="J94" s="19" t="b">
        <v>0</v>
      </c>
      <c r="K94" s="19" t="b">
        <v>1</v>
      </c>
      <c r="L94" s="19" t="b">
        <v>1</v>
      </c>
      <c r="M94" s="19" t="b">
        <v>0</v>
      </c>
      <c r="N94" s="20" t="str">
        <f t="shared" si="4"/>
        <v>▓▓▓</v>
      </c>
      <c r="O94" s="16">
        <f t="shared" ca="1" si="0"/>
        <v>97</v>
      </c>
      <c r="P94" s="24">
        <f>Ashraf[[#This Row],[Task Date]]+45</f>
        <v>45703</v>
      </c>
      <c r="Q94" s="16"/>
      <c r="R94" s="16">
        <f ca="1">Ashraf[[#This Row],[Due Date]]-TODAY()</f>
        <v>-51</v>
      </c>
      <c r="S94" s="16">
        <v>2</v>
      </c>
      <c r="T94" s="61" t="str">
        <f>REPT("⭐",Ashraf[[#This Row],[Rate]])</f>
        <v>⭐⭐</v>
      </c>
      <c r="U94" s="21"/>
      <c r="V94" s="30" t="s">
        <v>104</v>
      </c>
      <c r="W94" s="29">
        <v>560524218</v>
      </c>
    </row>
    <row r="95" spans="2:23" ht="23.25" x14ac:dyDescent="0.35">
      <c r="B95" s="14">
        <v>71</v>
      </c>
      <c r="C95" s="15" t="s">
        <v>3</v>
      </c>
      <c r="D95" s="32" t="s">
        <v>41</v>
      </c>
      <c r="E95" s="16" t="s">
        <v>69</v>
      </c>
      <c r="F95" s="16" t="s">
        <v>71</v>
      </c>
      <c r="G95" s="23" t="s">
        <v>98</v>
      </c>
      <c r="H95" s="22">
        <v>45658</v>
      </c>
      <c r="I95" s="19" t="b">
        <v>1</v>
      </c>
      <c r="J95" s="19" t="b">
        <v>0</v>
      </c>
      <c r="K95" s="19" t="b">
        <v>0</v>
      </c>
      <c r="L95" s="19" t="b">
        <v>0</v>
      </c>
      <c r="M95" s="19" t="b">
        <v>0</v>
      </c>
      <c r="N95" s="20" t="str">
        <f t="shared" si="4"/>
        <v>▓</v>
      </c>
      <c r="O95" s="16">
        <f t="shared" ca="1" si="0"/>
        <v>97</v>
      </c>
      <c r="P95" s="24">
        <f>Ashraf[[#This Row],[Task Date]]+45</f>
        <v>45703</v>
      </c>
      <c r="Q95" s="16"/>
      <c r="R95" s="16">
        <f ca="1">Ashraf[[#This Row],[Due Date]]-TODAY()</f>
        <v>-51</v>
      </c>
      <c r="S95" s="16">
        <v>3</v>
      </c>
      <c r="T95" s="61" t="str">
        <f>REPT("⭐",Ashraf[[#This Row],[Rate]])</f>
        <v>⭐⭐⭐</v>
      </c>
      <c r="U95" s="21"/>
      <c r="V95" s="30" t="s">
        <v>104</v>
      </c>
      <c r="W95" s="29">
        <v>560524218</v>
      </c>
    </row>
    <row r="96" spans="2:23" ht="23.25" x14ac:dyDescent="0.35">
      <c r="B96" s="14">
        <v>72</v>
      </c>
      <c r="C96" s="15" t="s">
        <v>3</v>
      </c>
      <c r="D96" s="32" t="s">
        <v>42</v>
      </c>
      <c r="E96" s="16" t="s">
        <v>69</v>
      </c>
      <c r="F96" s="16" t="s">
        <v>71</v>
      </c>
      <c r="G96" s="23" t="s">
        <v>98</v>
      </c>
      <c r="H96" s="22">
        <v>45658</v>
      </c>
      <c r="I96" s="19" t="b">
        <v>1</v>
      </c>
      <c r="J96" s="19" t="b">
        <v>0</v>
      </c>
      <c r="K96" s="19" t="b">
        <v>0</v>
      </c>
      <c r="L96" s="19" t="b">
        <v>0</v>
      </c>
      <c r="M96" s="19" t="b">
        <v>0</v>
      </c>
      <c r="N96" s="20" t="str">
        <f t="shared" si="4"/>
        <v>▓</v>
      </c>
      <c r="O96" s="16">
        <f t="shared" ca="1" si="0"/>
        <v>97</v>
      </c>
      <c r="P96" s="24">
        <f>Ashraf[[#This Row],[Task Date]]+45</f>
        <v>45703</v>
      </c>
      <c r="Q96" s="16"/>
      <c r="R96" s="16">
        <f ca="1">Ashraf[[#This Row],[Due Date]]-TODAY()</f>
        <v>-51</v>
      </c>
      <c r="S96" s="16">
        <v>5</v>
      </c>
      <c r="T96" s="61" t="str">
        <f>REPT("⭐",Ashraf[[#This Row],[Rate]])</f>
        <v>⭐⭐⭐⭐⭐</v>
      </c>
      <c r="U96" s="21"/>
      <c r="V96" s="30" t="s">
        <v>104</v>
      </c>
      <c r="W96" s="29">
        <v>560524218</v>
      </c>
    </row>
    <row r="97" spans="2:23" ht="23.25" x14ac:dyDescent="0.35">
      <c r="B97" s="14">
        <v>73</v>
      </c>
      <c r="C97" s="15" t="s">
        <v>3</v>
      </c>
      <c r="D97" s="16" t="s">
        <v>28</v>
      </c>
      <c r="E97" s="16" t="s">
        <v>79</v>
      </c>
      <c r="F97" s="16" t="s">
        <v>70</v>
      </c>
      <c r="G97" s="23" t="s">
        <v>98</v>
      </c>
      <c r="H97" s="22">
        <v>45658</v>
      </c>
      <c r="I97" s="19" t="b">
        <v>1</v>
      </c>
      <c r="J97" s="19" t="b">
        <v>0</v>
      </c>
      <c r="K97" s="19" t="b">
        <v>0</v>
      </c>
      <c r="L97" s="19" t="b">
        <v>0</v>
      </c>
      <c r="M97" s="19" t="b">
        <v>0</v>
      </c>
      <c r="N97" s="20" t="str">
        <f t="shared" ref="N97:N119" si="5">REPT("▓",COUNTIF(I97:M97,TRUE))</f>
        <v>▓</v>
      </c>
      <c r="O97" s="16">
        <f t="shared" ca="1" si="0"/>
        <v>97</v>
      </c>
      <c r="P97" s="24">
        <f>Ashraf[[#This Row],[Task Date]]+45</f>
        <v>45703</v>
      </c>
      <c r="Q97" s="16"/>
      <c r="R97" s="16">
        <f ca="1">Ashraf[[#This Row],[Due Date]]-TODAY()</f>
        <v>-51</v>
      </c>
      <c r="S97" s="16">
        <v>1</v>
      </c>
      <c r="T97" s="61" t="str">
        <f>REPT("⭐",Ashraf[[#This Row],[Rate]])</f>
        <v>⭐</v>
      </c>
      <c r="U97" s="21"/>
      <c r="V97" s="30" t="s">
        <v>104</v>
      </c>
      <c r="W97" s="29">
        <v>560524218</v>
      </c>
    </row>
    <row r="98" spans="2:23" ht="23.25" x14ac:dyDescent="0.35">
      <c r="B98" s="14">
        <v>74</v>
      </c>
      <c r="C98" s="15" t="s">
        <v>3</v>
      </c>
      <c r="D98" s="32" t="s">
        <v>124</v>
      </c>
      <c r="E98" s="16" t="s">
        <v>79</v>
      </c>
      <c r="F98" s="16" t="s">
        <v>71</v>
      </c>
      <c r="G98" s="23" t="s">
        <v>98</v>
      </c>
      <c r="H98" s="22">
        <v>45658</v>
      </c>
      <c r="I98" s="19" t="b">
        <v>1</v>
      </c>
      <c r="J98" s="19" t="b">
        <v>0</v>
      </c>
      <c r="K98" s="19" t="b">
        <v>0</v>
      </c>
      <c r="L98" s="19" t="b">
        <v>0</v>
      </c>
      <c r="M98" s="19" t="b">
        <v>0</v>
      </c>
      <c r="N98" s="20" t="str">
        <f t="shared" si="5"/>
        <v>▓</v>
      </c>
      <c r="O98" s="16">
        <f t="shared" ca="1" si="0"/>
        <v>97</v>
      </c>
      <c r="P98" s="24">
        <f>Ashraf[[#This Row],[Task Date]]+45</f>
        <v>45703</v>
      </c>
      <c r="Q98" s="16"/>
      <c r="R98" s="16">
        <f ca="1">Ashraf[[#This Row],[Due Date]]-TODAY()</f>
        <v>-51</v>
      </c>
      <c r="S98" s="16">
        <v>5</v>
      </c>
      <c r="T98" s="61" t="str">
        <f>REPT("⭐",Ashraf[[#This Row],[Rate]])</f>
        <v>⭐⭐⭐⭐⭐</v>
      </c>
      <c r="U98" s="21"/>
      <c r="V98" s="30" t="s">
        <v>104</v>
      </c>
      <c r="W98" s="29">
        <v>560524218</v>
      </c>
    </row>
    <row r="99" spans="2:23" ht="23.25" x14ac:dyDescent="0.35">
      <c r="B99" s="14">
        <v>75</v>
      </c>
      <c r="C99" s="15" t="s">
        <v>3</v>
      </c>
      <c r="D99" s="32" t="s">
        <v>40</v>
      </c>
      <c r="E99" s="16" t="s">
        <v>69</v>
      </c>
      <c r="F99" s="16" t="s">
        <v>72</v>
      </c>
      <c r="G99" s="23" t="s">
        <v>98</v>
      </c>
      <c r="H99" s="22">
        <v>45658</v>
      </c>
      <c r="I99" s="19" t="b">
        <v>1</v>
      </c>
      <c r="J99" s="19" t="b">
        <v>0</v>
      </c>
      <c r="K99" s="19" t="b">
        <v>0</v>
      </c>
      <c r="L99" s="19" t="b">
        <v>0</v>
      </c>
      <c r="M99" s="19" t="b">
        <v>0</v>
      </c>
      <c r="N99" s="20" t="str">
        <f t="shared" si="5"/>
        <v>▓</v>
      </c>
      <c r="O99" s="16">
        <f t="shared" ca="1" si="0"/>
        <v>97</v>
      </c>
      <c r="P99" s="24">
        <f>Ashraf[[#This Row],[Task Date]]+45</f>
        <v>45703</v>
      </c>
      <c r="Q99" s="16"/>
      <c r="R99" s="16">
        <f ca="1">Ashraf[[#This Row],[Due Date]]-TODAY()</f>
        <v>-51</v>
      </c>
      <c r="S99" s="16">
        <v>3</v>
      </c>
      <c r="T99" s="61" t="str">
        <f>REPT("⭐",Ashraf[[#This Row],[Rate]])</f>
        <v>⭐⭐⭐</v>
      </c>
      <c r="U99" s="21"/>
      <c r="V99" s="30" t="s">
        <v>104</v>
      </c>
      <c r="W99" s="29">
        <v>560524218</v>
      </c>
    </row>
    <row r="100" spans="2:23" ht="23.25" x14ac:dyDescent="0.35">
      <c r="B100" s="14">
        <v>76</v>
      </c>
      <c r="C100" s="15" t="s">
        <v>2</v>
      </c>
      <c r="D100" s="32" t="s">
        <v>61</v>
      </c>
      <c r="E100" s="16" t="s">
        <v>69</v>
      </c>
      <c r="F100" s="16" t="s">
        <v>70</v>
      </c>
      <c r="G100" s="23" t="s">
        <v>96</v>
      </c>
      <c r="H100" s="22">
        <v>45658</v>
      </c>
      <c r="I100" s="19" t="b">
        <v>1</v>
      </c>
      <c r="J100" s="19" t="b">
        <v>0</v>
      </c>
      <c r="K100" s="19" t="b">
        <v>0</v>
      </c>
      <c r="L100" s="19" t="b">
        <v>0</v>
      </c>
      <c r="M100" s="19" t="b">
        <v>0</v>
      </c>
      <c r="N100" s="20" t="str">
        <f t="shared" si="5"/>
        <v>▓</v>
      </c>
      <c r="O100" s="16">
        <f t="shared" ca="1" si="0"/>
        <v>97</v>
      </c>
      <c r="P100" s="24">
        <f>Ashraf[[#This Row],[Task Date]]+45</f>
        <v>45703</v>
      </c>
      <c r="Q100" s="16"/>
      <c r="R100" s="16">
        <f ca="1">Ashraf[[#This Row],[Due Date]]-TODAY()</f>
        <v>-51</v>
      </c>
      <c r="S100" s="16">
        <v>4</v>
      </c>
      <c r="T100" s="61" t="str">
        <f>REPT("⭐",Ashraf[[#This Row],[Rate]])</f>
        <v>⭐⭐⭐⭐</v>
      </c>
      <c r="U100" s="21"/>
      <c r="V100" s="30" t="s">
        <v>104</v>
      </c>
      <c r="W100" s="29">
        <v>560524218</v>
      </c>
    </row>
    <row r="101" spans="2:23" ht="23.25" x14ac:dyDescent="0.35">
      <c r="B101" s="14">
        <v>77</v>
      </c>
      <c r="C101" s="15" t="s">
        <v>2</v>
      </c>
      <c r="D101" s="32" t="s">
        <v>125</v>
      </c>
      <c r="E101" s="16" t="s">
        <v>69</v>
      </c>
      <c r="F101" s="16" t="s">
        <v>70</v>
      </c>
      <c r="G101" s="23" t="s">
        <v>96</v>
      </c>
      <c r="H101" s="22">
        <v>45658</v>
      </c>
      <c r="I101" s="19" t="b">
        <v>1</v>
      </c>
      <c r="J101" s="19" t="b">
        <v>0</v>
      </c>
      <c r="K101" s="19" t="b">
        <v>0</v>
      </c>
      <c r="L101" s="19" t="b">
        <v>0</v>
      </c>
      <c r="M101" s="19" t="b">
        <v>0</v>
      </c>
      <c r="N101" s="20" t="str">
        <f t="shared" si="5"/>
        <v>▓</v>
      </c>
      <c r="O101" s="16">
        <f t="shared" ca="1" si="0"/>
        <v>97</v>
      </c>
      <c r="P101" s="24">
        <f>Ashraf[[#This Row],[Task Date]]+45</f>
        <v>45703</v>
      </c>
      <c r="Q101" s="16"/>
      <c r="R101" s="16">
        <f ca="1">Ashraf[[#This Row],[Due Date]]-TODAY()</f>
        <v>-51</v>
      </c>
      <c r="S101" s="16">
        <v>1</v>
      </c>
      <c r="T101" s="61" t="str">
        <f>REPT("⭐",Ashraf[[#This Row],[Rate]])</f>
        <v>⭐</v>
      </c>
      <c r="U101" s="21"/>
      <c r="V101" s="30" t="s">
        <v>104</v>
      </c>
      <c r="W101" s="29">
        <v>560524218</v>
      </c>
    </row>
    <row r="102" spans="2:23" ht="23.25" x14ac:dyDescent="0.35">
      <c r="B102" s="14">
        <v>78</v>
      </c>
      <c r="C102" s="15" t="s">
        <v>2</v>
      </c>
      <c r="D102" s="32" t="s">
        <v>126</v>
      </c>
      <c r="E102" s="16" t="s">
        <v>69</v>
      </c>
      <c r="F102" s="16" t="s">
        <v>71</v>
      </c>
      <c r="G102" s="23" t="s">
        <v>96</v>
      </c>
      <c r="H102" s="22">
        <v>45728</v>
      </c>
      <c r="I102" s="19" t="b">
        <v>1</v>
      </c>
      <c r="J102" s="19" t="b">
        <v>0</v>
      </c>
      <c r="K102" s="19" t="b">
        <v>0</v>
      </c>
      <c r="L102" s="19" t="b">
        <v>0</v>
      </c>
      <c r="M102" s="19" t="b">
        <v>0</v>
      </c>
      <c r="N102" s="20" t="str">
        <f t="shared" si="5"/>
        <v>▓</v>
      </c>
      <c r="O102" s="16">
        <f t="shared" ref="O102:O119" ca="1" si="6">TODAY()-H102+1</f>
        <v>27</v>
      </c>
      <c r="P102" s="24">
        <f>Ashraf[[#This Row],[Task Date]]+45</f>
        <v>45773</v>
      </c>
      <c r="Q102" s="16"/>
      <c r="R102" s="16">
        <f ca="1">Ashraf[[#This Row],[Due Date]]-TODAY()</f>
        <v>19</v>
      </c>
      <c r="S102" s="16">
        <v>2</v>
      </c>
      <c r="T102" s="61" t="str">
        <f>REPT("⭐",Ashraf[[#This Row],[Rate]])</f>
        <v>⭐⭐</v>
      </c>
      <c r="U102" s="21"/>
      <c r="V102" s="30" t="s">
        <v>104</v>
      </c>
      <c r="W102" s="29">
        <v>560524218</v>
      </c>
    </row>
    <row r="103" spans="2:23" ht="23.25" x14ac:dyDescent="0.35">
      <c r="B103" s="14">
        <v>79</v>
      </c>
      <c r="C103" s="15" t="s">
        <v>2</v>
      </c>
      <c r="D103" s="32" t="s">
        <v>127</v>
      </c>
      <c r="E103" s="16" t="s">
        <v>69</v>
      </c>
      <c r="F103" s="16" t="s">
        <v>70</v>
      </c>
      <c r="G103" s="23" t="s">
        <v>96</v>
      </c>
      <c r="H103" s="22">
        <v>45658</v>
      </c>
      <c r="I103" s="19" t="b">
        <v>1</v>
      </c>
      <c r="J103" s="19" t="b">
        <v>0</v>
      </c>
      <c r="K103" s="19" t="b">
        <v>0</v>
      </c>
      <c r="L103" s="19" t="b">
        <v>0</v>
      </c>
      <c r="M103" s="19" t="b">
        <v>0</v>
      </c>
      <c r="N103" s="20" t="str">
        <f t="shared" si="5"/>
        <v>▓</v>
      </c>
      <c r="O103" s="16">
        <f t="shared" ca="1" si="6"/>
        <v>97</v>
      </c>
      <c r="P103" s="24">
        <f>Ashraf[[#This Row],[Task Date]]+45</f>
        <v>45703</v>
      </c>
      <c r="Q103" s="16"/>
      <c r="R103" s="16">
        <f ca="1">Ashraf[[#This Row],[Due Date]]-TODAY()</f>
        <v>-51</v>
      </c>
      <c r="S103" s="16">
        <v>3</v>
      </c>
      <c r="T103" s="61" t="str">
        <f>REPT("⭐",Ashraf[[#This Row],[Rate]])</f>
        <v>⭐⭐⭐</v>
      </c>
      <c r="U103" s="21"/>
      <c r="V103" s="30" t="s">
        <v>104</v>
      </c>
      <c r="W103" s="29">
        <v>560524218</v>
      </c>
    </row>
    <row r="104" spans="2:23" ht="23.25" x14ac:dyDescent="0.35">
      <c r="B104" s="14">
        <v>80</v>
      </c>
      <c r="C104" s="15" t="s">
        <v>2</v>
      </c>
      <c r="D104" s="32" t="s">
        <v>128</v>
      </c>
      <c r="E104" s="16" t="s">
        <v>68</v>
      </c>
      <c r="F104" s="16" t="s">
        <v>70</v>
      </c>
      <c r="G104" s="23" t="s">
        <v>96</v>
      </c>
      <c r="H104" s="22">
        <v>45658</v>
      </c>
      <c r="I104" s="19" t="b">
        <v>1</v>
      </c>
      <c r="J104" s="19" t="b">
        <v>1</v>
      </c>
      <c r="K104" s="19" t="b">
        <v>1</v>
      </c>
      <c r="L104" s="19" t="b">
        <v>1</v>
      </c>
      <c r="M104" s="19" t="b">
        <v>1</v>
      </c>
      <c r="N104" s="20" t="str">
        <f t="shared" si="5"/>
        <v>▓▓▓▓▓</v>
      </c>
      <c r="O104" s="16">
        <f t="shared" ca="1" si="6"/>
        <v>97</v>
      </c>
      <c r="P104" s="24">
        <f>Ashraf[[#This Row],[Task Date]]+45</f>
        <v>45703</v>
      </c>
      <c r="Q104" s="16"/>
      <c r="R104" s="16">
        <f ca="1">Ashraf[[#This Row],[Due Date]]-TODAY()</f>
        <v>-51</v>
      </c>
      <c r="S104" s="16">
        <v>5</v>
      </c>
      <c r="T104" s="61" t="str">
        <f>REPT("⭐",Ashraf[[#This Row],[Rate]])</f>
        <v>⭐⭐⭐⭐⭐</v>
      </c>
      <c r="U104" s="21"/>
      <c r="V104" s="30" t="s">
        <v>104</v>
      </c>
      <c r="W104" s="29">
        <v>560524218</v>
      </c>
    </row>
    <row r="105" spans="2:23" ht="23.25" x14ac:dyDescent="0.35">
      <c r="B105" s="14">
        <v>81</v>
      </c>
      <c r="C105" s="15" t="s">
        <v>2</v>
      </c>
      <c r="D105" s="32" t="s">
        <v>129</v>
      </c>
      <c r="E105" s="16" t="s">
        <v>108</v>
      </c>
      <c r="F105" s="16" t="s">
        <v>91</v>
      </c>
      <c r="G105" s="23" t="s">
        <v>96</v>
      </c>
      <c r="H105" s="22">
        <v>45658</v>
      </c>
      <c r="I105" s="19" t="b">
        <v>1</v>
      </c>
      <c r="J105" s="19" t="b">
        <v>0</v>
      </c>
      <c r="K105" s="19" t="b">
        <v>0</v>
      </c>
      <c r="L105" s="19" t="b">
        <v>0</v>
      </c>
      <c r="M105" s="19" t="b">
        <v>0</v>
      </c>
      <c r="N105" s="20" t="str">
        <f t="shared" si="5"/>
        <v>▓</v>
      </c>
      <c r="O105" s="16">
        <f t="shared" ca="1" si="6"/>
        <v>97</v>
      </c>
      <c r="P105" s="24">
        <f>Ashraf[[#This Row],[Task Date]]+45</f>
        <v>45703</v>
      </c>
      <c r="Q105" s="16"/>
      <c r="R105" s="16">
        <f ca="1">Ashraf[[#This Row],[Due Date]]-TODAY()</f>
        <v>-51</v>
      </c>
      <c r="S105" s="16">
        <v>1</v>
      </c>
      <c r="T105" s="61" t="str">
        <f>REPT("⭐",Ashraf[[#This Row],[Rate]])</f>
        <v>⭐</v>
      </c>
      <c r="U105" s="21"/>
      <c r="V105" s="30" t="s">
        <v>104</v>
      </c>
      <c r="W105" s="29">
        <v>560524218</v>
      </c>
    </row>
    <row r="106" spans="2:23" ht="23.25" x14ac:dyDescent="0.35">
      <c r="B106" s="14">
        <v>82</v>
      </c>
      <c r="C106" s="15" t="s">
        <v>2</v>
      </c>
      <c r="D106" s="32" t="s">
        <v>130</v>
      </c>
      <c r="E106" s="16" t="s">
        <v>79</v>
      </c>
      <c r="F106" s="16" t="s">
        <v>91</v>
      </c>
      <c r="G106" s="23" t="s">
        <v>96</v>
      </c>
      <c r="H106" s="22">
        <v>45658</v>
      </c>
      <c r="I106" s="19" t="b">
        <v>1</v>
      </c>
      <c r="J106" s="19" t="b">
        <v>0</v>
      </c>
      <c r="K106" s="19" t="b">
        <v>0</v>
      </c>
      <c r="L106" s="19" t="b">
        <v>0</v>
      </c>
      <c r="M106" s="19" t="b">
        <v>0</v>
      </c>
      <c r="N106" s="20" t="str">
        <f t="shared" si="5"/>
        <v>▓</v>
      </c>
      <c r="O106" s="16">
        <f t="shared" ca="1" si="6"/>
        <v>97</v>
      </c>
      <c r="P106" s="24">
        <f>Ashraf[[#This Row],[Task Date]]+45</f>
        <v>45703</v>
      </c>
      <c r="Q106" s="16"/>
      <c r="R106" s="16">
        <f ca="1">Ashraf[[#This Row],[Due Date]]-TODAY()</f>
        <v>-51</v>
      </c>
      <c r="S106" s="16">
        <v>5</v>
      </c>
      <c r="T106" s="61" t="str">
        <f>REPT("⭐",Ashraf[[#This Row],[Rate]])</f>
        <v>⭐⭐⭐⭐⭐</v>
      </c>
      <c r="U106" s="21"/>
      <c r="V106" s="30" t="s">
        <v>104</v>
      </c>
      <c r="W106" s="29">
        <v>560524218</v>
      </c>
    </row>
    <row r="107" spans="2:23" ht="23.25" x14ac:dyDescent="0.35">
      <c r="B107" s="14">
        <v>83</v>
      </c>
      <c r="C107" s="15" t="s">
        <v>2</v>
      </c>
      <c r="D107" s="32" t="s">
        <v>131</v>
      </c>
      <c r="E107" s="16" t="s">
        <v>79</v>
      </c>
      <c r="F107" s="16" t="s">
        <v>91</v>
      </c>
      <c r="G107" s="23" t="s">
        <v>96</v>
      </c>
      <c r="H107" s="22">
        <v>45658</v>
      </c>
      <c r="I107" s="19" t="b">
        <v>1</v>
      </c>
      <c r="J107" s="19" t="b">
        <v>0</v>
      </c>
      <c r="K107" s="19" t="b">
        <v>0</v>
      </c>
      <c r="L107" s="19" t="b">
        <v>0</v>
      </c>
      <c r="M107" s="19" t="b">
        <v>0</v>
      </c>
      <c r="N107" s="20" t="str">
        <f t="shared" si="5"/>
        <v>▓</v>
      </c>
      <c r="O107" s="16">
        <f t="shared" ca="1" si="6"/>
        <v>97</v>
      </c>
      <c r="P107" s="24">
        <f>Ashraf[[#This Row],[Task Date]]+45</f>
        <v>45703</v>
      </c>
      <c r="Q107" s="16"/>
      <c r="R107" s="16">
        <f ca="1">Ashraf[[#This Row],[Due Date]]-TODAY()</f>
        <v>-51</v>
      </c>
      <c r="S107" s="16">
        <v>3</v>
      </c>
      <c r="T107" s="61" t="str">
        <f>REPT("⭐",Ashraf[[#This Row],[Rate]])</f>
        <v>⭐⭐⭐</v>
      </c>
      <c r="U107" s="21"/>
      <c r="V107" s="30" t="s">
        <v>104</v>
      </c>
      <c r="W107" s="29">
        <v>560524218</v>
      </c>
    </row>
    <row r="108" spans="2:23" ht="23.25" x14ac:dyDescent="0.35">
      <c r="B108" s="14">
        <v>84</v>
      </c>
      <c r="C108" s="15" t="s">
        <v>2</v>
      </c>
      <c r="D108" s="32" t="s">
        <v>137</v>
      </c>
      <c r="E108" s="16" t="s">
        <v>108</v>
      </c>
      <c r="F108" s="16" t="s">
        <v>91</v>
      </c>
      <c r="G108" s="23" t="s">
        <v>96</v>
      </c>
      <c r="H108" s="22">
        <v>45658</v>
      </c>
      <c r="I108" s="19" t="b">
        <v>1</v>
      </c>
      <c r="J108" s="19" t="b">
        <v>0</v>
      </c>
      <c r="K108" s="19" t="b">
        <v>0</v>
      </c>
      <c r="L108" s="19" t="b">
        <v>0</v>
      </c>
      <c r="M108" s="19" t="b">
        <v>0</v>
      </c>
      <c r="N108" s="20" t="str">
        <f t="shared" si="5"/>
        <v>▓</v>
      </c>
      <c r="O108" s="16">
        <f t="shared" ca="1" si="6"/>
        <v>97</v>
      </c>
      <c r="P108" s="24">
        <f>Ashraf[[#This Row],[Task Date]]+45</f>
        <v>45703</v>
      </c>
      <c r="Q108" s="16"/>
      <c r="R108" s="16">
        <f ca="1">Ashraf[[#This Row],[Due Date]]-TODAY()</f>
        <v>-51</v>
      </c>
      <c r="S108" s="16">
        <v>4</v>
      </c>
      <c r="T108" s="61" t="str">
        <f>REPT("⭐",Ashraf[[#This Row],[Rate]])</f>
        <v>⭐⭐⭐⭐</v>
      </c>
      <c r="U108" s="21"/>
      <c r="V108" s="30" t="s">
        <v>104</v>
      </c>
      <c r="W108" s="29">
        <v>560524218</v>
      </c>
    </row>
    <row r="109" spans="2:23" ht="23.25" x14ac:dyDescent="0.35">
      <c r="B109" s="14">
        <v>85</v>
      </c>
      <c r="C109" s="15" t="s">
        <v>2</v>
      </c>
      <c r="D109" s="32" t="s">
        <v>62</v>
      </c>
      <c r="E109" s="16" t="s">
        <v>79</v>
      </c>
      <c r="F109" s="16" t="s">
        <v>70</v>
      </c>
      <c r="G109" s="23" t="s">
        <v>96</v>
      </c>
      <c r="H109" s="22">
        <v>45658</v>
      </c>
      <c r="I109" s="19" t="b">
        <v>1</v>
      </c>
      <c r="J109" s="19" t="b">
        <v>1</v>
      </c>
      <c r="K109" s="19" t="b">
        <v>1</v>
      </c>
      <c r="L109" s="19" t="b">
        <v>1</v>
      </c>
      <c r="M109" s="19" t="b">
        <v>1</v>
      </c>
      <c r="N109" s="20" t="str">
        <f t="shared" si="5"/>
        <v>▓▓▓▓▓</v>
      </c>
      <c r="O109" s="16">
        <f t="shared" ca="1" si="6"/>
        <v>97</v>
      </c>
      <c r="P109" s="24">
        <f>Ashraf[[#This Row],[Task Date]]+45</f>
        <v>45703</v>
      </c>
      <c r="Q109" s="16"/>
      <c r="R109" s="16">
        <f ca="1">Ashraf[[#This Row],[Due Date]]-TODAY()</f>
        <v>-51</v>
      </c>
      <c r="S109" s="16">
        <v>1</v>
      </c>
      <c r="T109" s="61" t="str">
        <f>REPT("⭐",Ashraf[[#This Row],[Rate]])</f>
        <v>⭐</v>
      </c>
      <c r="U109" s="21"/>
      <c r="V109" s="30" t="s">
        <v>104</v>
      </c>
      <c r="W109" s="29">
        <v>560524218</v>
      </c>
    </row>
    <row r="110" spans="2:23" ht="23.25" x14ac:dyDescent="0.35">
      <c r="B110" s="14">
        <v>86</v>
      </c>
      <c r="C110" s="15" t="s">
        <v>2</v>
      </c>
      <c r="D110" s="32" t="s">
        <v>60</v>
      </c>
      <c r="E110" s="16" t="s">
        <v>69</v>
      </c>
      <c r="F110" s="16" t="s">
        <v>71</v>
      </c>
      <c r="G110" s="23" t="s">
        <v>96</v>
      </c>
      <c r="H110" s="22">
        <v>45658</v>
      </c>
      <c r="I110" s="19" t="b">
        <v>1</v>
      </c>
      <c r="J110" s="19" t="b">
        <v>0</v>
      </c>
      <c r="K110" s="19" t="b">
        <v>0</v>
      </c>
      <c r="L110" s="19" t="b">
        <v>0</v>
      </c>
      <c r="M110" s="19" t="b">
        <v>0</v>
      </c>
      <c r="N110" s="20" t="str">
        <f t="shared" si="5"/>
        <v>▓</v>
      </c>
      <c r="O110" s="16">
        <f t="shared" ca="1" si="6"/>
        <v>97</v>
      </c>
      <c r="P110" s="24">
        <f>Ashraf[[#This Row],[Task Date]]+45</f>
        <v>45703</v>
      </c>
      <c r="Q110" s="16"/>
      <c r="R110" s="16">
        <f ca="1">Ashraf[[#This Row],[Due Date]]-TODAY()</f>
        <v>-51</v>
      </c>
      <c r="S110" s="16">
        <v>2</v>
      </c>
      <c r="T110" s="61" t="str">
        <f>REPT("⭐",Ashraf[[#This Row],[Rate]])</f>
        <v>⭐⭐</v>
      </c>
      <c r="U110" s="21"/>
      <c r="V110" s="30" t="s">
        <v>104</v>
      </c>
      <c r="W110" s="29">
        <v>560524218</v>
      </c>
    </row>
    <row r="111" spans="2:23" ht="23.25" x14ac:dyDescent="0.35">
      <c r="B111" s="14">
        <v>87</v>
      </c>
      <c r="C111" s="15" t="s">
        <v>2</v>
      </c>
      <c r="D111" s="32" t="s">
        <v>38</v>
      </c>
      <c r="E111" s="16" t="s">
        <v>69</v>
      </c>
      <c r="F111" s="16" t="s">
        <v>70</v>
      </c>
      <c r="G111" s="23" t="s">
        <v>96</v>
      </c>
      <c r="H111" s="22">
        <v>45658</v>
      </c>
      <c r="I111" s="19" t="b">
        <v>1</v>
      </c>
      <c r="J111" s="19" t="b">
        <v>0</v>
      </c>
      <c r="K111" s="19" t="b">
        <v>0</v>
      </c>
      <c r="L111" s="19" t="b">
        <v>0</v>
      </c>
      <c r="M111" s="19" t="b">
        <v>0</v>
      </c>
      <c r="N111" s="20" t="str">
        <f t="shared" si="5"/>
        <v>▓</v>
      </c>
      <c r="O111" s="16">
        <f t="shared" ca="1" si="6"/>
        <v>97</v>
      </c>
      <c r="P111" s="24">
        <f>Ashraf[[#This Row],[Task Date]]+45</f>
        <v>45703</v>
      </c>
      <c r="Q111" s="16"/>
      <c r="R111" s="16">
        <f ca="1">Ashraf[[#This Row],[Due Date]]-TODAY()</f>
        <v>-51</v>
      </c>
      <c r="S111" s="16">
        <v>3</v>
      </c>
      <c r="T111" s="61" t="str">
        <f>REPT("⭐",Ashraf[[#This Row],[Rate]])</f>
        <v>⭐⭐⭐</v>
      </c>
      <c r="U111" s="21"/>
      <c r="V111" s="30" t="s">
        <v>104</v>
      </c>
      <c r="W111" s="29">
        <v>560524218</v>
      </c>
    </row>
    <row r="112" spans="2:23" ht="23.25" x14ac:dyDescent="0.35">
      <c r="B112" s="14">
        <v>88</v>
      </c>
      <c r="C112" s="15" t="s">
        <v>73</v>
      </c>
      <c r="D112" s="32" t="s">
        <v>132</v>
      </c>
      <c r="E112" s="16" t="s">
        <v>68</v>
      </c>
      <c r="F112" s="16" t="s">
        <v>71</v>
      </c>
      <c r="G112" s="23" t="s">
        <v>98</v>
      </c>
      <c r="H112" s="22">
        <v>45658</v>
      </c>
      <c r="I112" s="19" t="b">
        <v>1</v>
      </c>
      <c r="J112" s="19" t="b">
        <v>0</v>
      </c>
      <c r="K112" s="19" t="b">
        <v>0</v>
      </c>
      <c r="L112" s="19" t="b">
        <v>0</v>
      </c>
      <c r="M112" s="19" t="b">
        <v>0</v>
      </c>
      <c r="N112" s="20" t="str">
        <f t="shared" si="5"/>
        <v>▓</v>
      </c>
      <c r="O112" s="16">
        <f t="shared" ca="1" si="6"/>
        <v>97</v>
      </c>
      <c r="P112" s="24">
        <f>Ashraf[[#This Row],[Task Date]]+45</f>
        <v>45703</v>
      </c>
      <c r="Q112" s="16"/>
      <c r="R112" s="16">
        <f ca="1">Ashraf[[#This Row],[Due Date]]-TODAY()</f>
        <v>-51</v>
      </c>
      <c r="S112" s="16">
        <v>5</v>
      </c>
      <c r="T112" s="61" t="str">
        <f>REPT("⭐",Ashraf[[#This Row],[Rate]])</f>
        <v>⭐⭐⭐⭐⭐</v>
      </c>
      <c r="U112" s="21"/>
      <c r="V112" s="30" t="s">
        <v>104</v>
      </c>
      <c r="W112" s="29">
        <v>560524218</v>
      </c>
    </row>
    <row r="113" spans="2:23" ht="23.25" x14ac:dyDescent="0.35">
      <c r="B113" s="14">
        <v>89</v>
      </c>
      <c r="C113" s="15" t="s">
        <v>73</v>
      </c>
      <c r="D113" s="32" t="s">
        <v>133</v>
      </c>
      <c r="E113" s="16" t="s">
        <v>69</v>
      </c>
      <c r="F113" s="16" t="s">
        <v>70</v>
      </c>
      <c r="G113" s="23" t="s">
        <v>98</v>
      </c>
      <c r="H113" s="22">
        <v>45658</v>
      </c>
      <c r="I113" s="19" t="b">
        <v>1</v>
      </c>
      <c r="J113" s="19" t="b">
        <v>0</v>
      </c>
      <c r="K113" s="19" t="b">
        <v>0</v>
      </c>
      <c r="L113" s="19" t="b">
        <v>0</v>
      </c>
      <c r="M113" s="19" t="b">
        <v>0</v>
      </c>
      <c r="N113" s="20" t="str">
        <f t="shared" si="5"/>
        <v>▓</v>
      </c>
      <c r="O113" s="16">
        <f t="shared" ca="1" si="6"/>
        <v>97</v>
      </c>
      <c r="P113" s="24">
        <f>Ashraf[[#This Row],[Task Date]]+45</f>
        <v>45703</v>
      </c>
      <c r="Q113" s="16"/>
      <c r="R113" s="16">
        <f ca="1">Ashraf[[#This Row],[Due Date]]-TODAY()</f>
        <v>-51</v>
      </c>
      <c r="S113" s="16">
        <v>1</v>
      </c>
      <c r="T113" s="61" t="str">
        <f>REPT("⭐",Ashraf[[#This Row],[Rate]])</f>
        <v>⭐</v>
      </c>
      <c r="U113" s="21"/>
      <c r="V113" s="30" t="s">
        <v>104</v>
      </c>
      <c r="W113" s="29">
        <v>560524218</v>
      </c>
    </row>
    <row r="114" spans="2:23" ht="23.25" x14ac:dyDescent="0.35">
      <c r="B114" s="14">
        <v>90</v>
      </c>
      <c r="C114" s="15" t="s">
        <v>73</v>
      </c>
      <c r="D114" s="32" t="s">
        <v>136</v>
      </c>
      <c r="E114" s="16" t="s">
        <v>69</v>
      </c>
      <c r="F114" s="16" t="s">
        <v>72</v>
      </c>
      <c r="G114" s="23" t="s">
        <v>98</v>
      </c>
      <c r="H114" s="22">
        <v>45658</v>
      </c>
      <c r="I114" s="19" t="b">
        <v>1</v>
      </c>
      <c r="J114" s="19" t="b">
        <v>0</v>
      </c>
      <c r="K114" s="19" t="b">
        <v>0</v>
      </c>
      <c r="L114" s="19" t="b">
        <v>0</v>
      </c>
      <c r="M114" s="19" t="b">
        <v>0</v>
      </c>
      <c r="N114" s="20" t="str">
        <f t="shared" si="5"/>
        <v>▓</v>
      </c>
      <c r="O114" s="16">
        <f t="shared" ca="1" si="6"/>
        <v>97</v>
      </c>
      <c r="P114" s="24">
        <f>Ashraf[[#This Row],[Task Date]]+45</f>
        <v>45703</v>
      </c>
      <c r="Q114" s="16"/>
      <c r="R114" s="16">
        <f ca="1">Ashraf[[#This Row],[Due Date]]-TODAY()</f>
        <v>-51</v>
      </c>
      <c r="S114" s="16">
        <v>5</v>
      </c>
      <c r="T114" s="61" t="str">
        <f>REPT("⭐",Ashraf[[#This Row],[Rate]])</f>
        <v>⭐⭐⭐⭐⭐</v>
      </c>
      <c r="U114" s="21"/>
      <c r="V114" s="30" t="s">
        <v>104</v>
      </c>
      <c r="W114" s="29">
        <v>560524218</v>
      </c>
    </row>
    <row r="115" spans="2:23" ht="23.25" x14ac:dyDescent="0.35">
      <c r="B115" s="14">
        <v>91</v>
      </c>
      <c r="C115" s="15" t="s">
        <v>73</v>
      </c>
      <c r="D115" s="32" t="s">
        <v>139</v>
      </c>
      <c r="E115" s="16" t="s">
        <v>67</v>
      </c>
      <c r="F115" s="16" t="s">
        <v>70</v>
      </c>
      <c r="G115" s="23" t="s">
        <v>98</v>
      </c>
      <c r="H115" s="22">
        <v>45658</v>
      </c>
      <c r="I115" s="19" t="b">
        <v>1</v>
      </c>
      <c r="J115" s="19" t="b">
        <v>0</v>
      </c>
      <c r="K115" s="19" t="b">
        <v>0</v>
      </c>
      <c r="L115" s="19" t="b">
        <v>0</v>
      </c>
      <c r="M115" s="19" t="b">
        <v>0</v>
      </c>
      <c r="N115" s="20" t="str">
        <f t="shared" si="5"/>
        <v>▓</v>
      </c>
      <c r="O115" s="16">
        <f t="shared" ca="1" si="6"/>
        <v>97</v>
      </c>
      <c r="P115" s="24">
        <f>Ashraf[[#This Row],[Task Date]]+45</f>
        <v>45703</v>
      </c>
      <c r="Q115" s="16"/>
      <c r="R115" s="16">
        <f ca="1">Ashraf[[#This Row],[Due Date]]-TODAY()</f>
        <v>-51</v>
      </c>
      <c r="S115" s="16">
        <v>3</v>
      </c>
      <c r="T115" s="61" t="str">
        <f>REPT("⭐",Ashraf[[#This Row],[Rate]])</f>
        <v>⭐⭐⭐</v>
      </c>
      <c r="U115" s="21"/>
      <c r="V115" s="30" t="s">
        <v>104</v>
      </c>
      <c r="W115" s="29">
        <v>560524218</v>
      </c>
    </row>
    <row r="116" spans="2:23" ht="23.25" x14ac:dyDescent="0.35">
      <c r="B116" s="14">
        <v>92</v>
      </c>
      <c r="C116" s="15" t="s">
        <v>73</v>
      </c>
      <c r="D116" s="32" t="s">
        <v>135</v>
      </c>
      <c r="E116" s="16" t="s">
        <v>67</v>
      </c>
      <c r="F116" s="16" t="s">
        <v>72</v>
      </c>
      <c r="G116" s="23" t="s">
        <v>98</v>
      </c>
      <c r="H116" s="22">
        <v>45658</v>
      </c>
      <c r="I116" s="19" t="b">
        <v>1</v>
      </c>
      <c r="J116" s="19" t="b">
        <v>0</v>
      </c>
      <c r="K116" s="19" t="b">
        <v>0</v>
      </c>
      <c r="L116" s="19" t="b">
        <v>0</v>
      </c>
      <c r="M116" s="19" t="b">
        <v>0</v>
      </c>
      <c r="N116" s="20" t="str">
        <f t="shared" si="5"/>
        <v>▓</v>
      </c>
      <c r="O116" s="16">
        <f t="shared" ca="1" si="6"/>
        <v>97</v>
      </c>
      <c r="P116" s="24">
        <f>Ashraf[[#This Row],[Task Date]]+45</f>
        <v>45703</v>
      </c>
      <c r="Q116" s="16"/>
      <c r="R116" s="16">
        <f ca="1">Ashraf[[#This Row],[Due Date]]-TODAY()</f>
        <v>-51</v>
      </c>
      <c r="S116" s="16">
        <v>4</v>
      </c>
      <c r="T116" s="61" t="str">
        <f>REPT("⭐",Ashraf[[#This Row],[Rate]])</f>
        <v>⭐⭐⭐⭐</v>
      </c>
      <c r="U116" s="21"/>
      <c r="V116" s="30" t="s">
        <v>104</v>
      </c>
      <c r="W116" s="29">
        <v>560524218</v>
      </c>
    </row>
    <row r="117" spans="2:23" ht="23.25" x14ac:dyDescent="0.35">
      <c r="B117" s="14">
        <v>93</v>
      </c>
      <c r="C117" s="15" t="s">
        <v>73</v>
      </c>
      <c r="D117" s="32" t="s">
        <v>134</v>
      </c>
      <c r="E117" s="16" t="s">
        <v>68</v>
      </c>
      <c r="F117" s="16" t="s">
        <v>70</v>
      </c>
      <c r="G117" s="23" t="s">
        <v>98</v>
      </c>
      <c r="H117" s="22">
        <v>45658</v>
      </c>
      <c r="I117" s="19" t="b">
        <v>1</v>
      </c>
      <c r="J117" s="19" t="b">
        <v>0</v>
      </c>
      <c r="K117" s="19" t="b">
        <v>0</v>
      </c>
      <c r="L117" s="19" t="b">
        <v>0</v>
      </c>
      <c r="M117" s="19" t="b">
        <v>0</v>
      </c>
      <c r="N117" s="20" t="str">
        <f t="shared" si="5"/>
        <v>▓</v>
      </c>
      <c r="O117" s="16">
        <f t="shared" ca="1" si="6"/>
        <v>97</v>
      </c>
      <c r="P117" s="24">
        <f>Ashraf[[#This Row],[Task Date]]+45</f>
        <v>45703</v>
      </c>
      <c r="Q117" s="16"/>
      <c r="R117" s="16">
        <f ca="1">Ashraf[[#This Row],[Due Date]]-TODAY()</f>
        <v>-51</v>
      </c>
      <c r="S117" s="16">
        <v>1</v>
      </c>
      <c r="T117" s="61" t="str">
        <f>REPT("⭐",Ashraf[[#This Row],[Rate]])</f>
        <v>⭐</v>
      </c>
      <c r="U117" s="21"/>
      <c r="V117" s="30" t="s">
        <v>104</v>
      </c>
      <c r="W117" s="29">
        <v>560524218</v>
      </c>
    </row>
    <row r="118" spans="2:23" ht="23.25" x14ac:dyDescent="0.35">
      <c r="B118" s="14">
        <v>94</v>
      </c>
      <c r="C118" s="15" t="s">
        <v>73</v>
      </c>
      <c r="D118" s="32" t="s">
        <v>52</v>
      </c>
      <c r="E118" s="16" t="s">
        <v>79</v>
      </c>
      <c r="F118" s="16" t="s">
        <v>91</v>
      </c>
      <c r="G118" s="23" t="s">
        <v>98</v>
      </c>
      <c r="H118" s="22">
        <v>45728</v>
      </c>
      <c r="I118" s="19" t="b">
        <v>1</v>
      </c>
      <c r="J118" s="19" t="b">
        <v>0</v>
      </c>
      <c r="K118" s="19" t="b">
        <v>0</v>
      </c>
      <c r="L118" s="19" t="b">
        <v>0</v>
      </c>
      <c r="M118" s="19" t="b">
        <v>0</v>
      </c>
      <c r="N118" s="20" t="str">
        <f t="shared" si="5"/>
        <v>▓</v>
      </c>
      <c r="O118" s="16">
        <f t="shared" ca="1" si="6"/>
        <v>27</v>
      </c>
      <c r="P118" s="24">
        <f>Ashraf[[#This Row],[Task Date]]+45</f>
        <v>45773</v>
      </c>
      <c r="Q118" s="16"/>
      <c r="R118" s="16">
        <f ca="1">Ashraf[[#This Row],[Due Date]]-TODAY()</f>
        <v>19</v>
      </c>
      <c r="S118" s="16">
        <v>2</v>
      </c>
      <c r="T118" s="61" t="str">
        <f>REPT("⭐",Ashraf[[#This Row],[Rate]])</f>
        <v>⭐⭐</v>
      </c>
      <c r="U118" s="21"/>
      <c r="V118" s="30" t="s">
        <v>104</v>
      </c>
      <c r="W118" s="29">
        <v>560524218</v>
      </c>
    </row>
    <row r="119" spans="2:23" ht="23.25" x14ac:dyDescent="0.35">
      <c r="B119" s="53">
        <v>95</v>
      </c>
      <c r="C119" s="54" t="s">
        <v>73</v>
      </c>
      <c r="D119" s="33" t="s">
        <v>51</v>
      </c>
      <c r="E119" s="27" t="s">
        <v>68</v>
      </c>
      <c r="F119" s="27" t="s">
        <v>91</v>
      </c>
      <c r="G119" s="55" t="s">
        <v>98</v>
      </c>
      <c r="H119" s="56">
        <v>45658</v>
      </c>
      <c r="I119" s="25" t="b">
        <v>1</v>
      </c>
      <c r="J119" s="25" t="b">
        <v>0</v>
      </c>
      <c r="K119" s="25" t="b">
        <v>0</v>
      </c>
      <c r="L119" s="25" t="b">
        <v>0</v>
      </c>
      <c r="M119" s="25" t="b">
        <v>0</v>
      </c>
      <c r="N119" s="26" t="str">
        <f t="shared" si="5"/>
        <v>▓</v>
      </c>
      <c r="O119" s="27">
        <f t="shared" ca="1" si="6"/>
        <v>97</v>
      </c>
      <c r="P119" s="38">
        <f>Ashraf[[#This Row],[Task Date]]+45</f>
        <v>45703</v>
      </c>
      <c r="Q119" s="27"/>
      <c r="R119" s="27">
        <f ca="1">Ashraf[[#This Row],[Due Date]]-TODAY()</f>
        <v>-51</v>
      </c>
      <c r="S119" s="27">
        <v>3</v>
      </c>
      <c r="T119" s="63" t="str">
        <f>REPT("⭐",Ashraf[[#This Row],[Rate]])</f>
        <v>⭐⭐⭐</v>
      </c>
      <c r="U119" s="28"/>
      <c r="V119" s="30" t="s">
        <v>104</v>
      </c>
      <c r="W119" s="29">
        <v>560524218</v>
      </c>
    </row>
    <row r="121" spans="2:23" ht="15.75" thickBot="1" x14ac:dyDescent="0.3"/>
    <row r="122" spans="2:23" ht="27" thickBot="1" x14ac:dyDescent="0.45">
      <c r="B122" s="48" t="s">
        <v>92</v>
      </c>
      <c r="C122" s="58" t="s">
        <v>102</v>
      </c>
      <c r="D122" s="59" t="s">
        <v>70</v>
      </c>
      <c r="E122" s="60" t="s">
        <v>68</v>
      </c>
    </row>
    <row r="123" spans="2:23" ht="27" thickBot="1" x14ac:dyDescent="0.45">
      <c r="B123" s="48" t="str" cm="1">
        <f t="array" ref="B123:B130">_xlfn.UNIQUE(Ashraf[[Responsible ]])</f>
        <v xml:space="preserve">م. عمر </v>
      </c>
      <c r="C123" s="57">
        <f>COUNTIF(Ashraf[[Responsible ]:[Subject ]],B123)</f>
        <v>8</v>
      </c>
      <c r="D123" s="57">
        <f>COUNTIFS(Ashraf[[Responsible ]],B123,Ashraf[Status],D$122)</f>
        <v>2</v>
      </c>
      <c r="E123" s="57">
        <f>COUNTIFS(Ashraf[[Responsible ]],B123,Ashraf[Priority],E$122)</f>
        <v>3</v>
      </c>
    </row>
    <row r="124" spans="2:23" ht="27" thickBot="1" x14ac:dyDescent="0.45">
      <c r="B124" s="48" t="str">
        <v xml:space="preserve">م. سعيد </v>
      </c>
      <c r="C124" s="49">
        <f>COUNTIF(Ashraf[[Responsible ]:[Subject ]],B124)</f>
        <v>10</v>
      </c>
      <c r="D124" s="50">
        <f>COUNTIFS(Ashraf[[Responsible ]],B124,Ashraf[Status],D$122)</f>
        <v>7</v>
      </c>
      <c r="E124" s="50">
        <f>COUNTIFS(Ashraf[[Responsible ]],B124,Ashraf[Priority],E$122)</f>
        <v>1</v>
      </c>
    </row>
    <row r="125" spans="2:23" ht="27" thickBot="1" x14ac:dyDescent="0.45">
      <c r="B125" s="51" t="str">
        <v xml:space="preserve">م .رمضان </v>
      </c>
      <c r="C125" s="49">
        <f>COUNTIF(Ashraf[[Responsible ]:[Subject ]],B125)</f>
        <v>13</v>
      </c>
      <c r="D125" s="50">
        <f>COUNTIFS(Ashraf[[Responsible ]],B125,Ashraf[Status],D$122)</f>
        <v>6</v>
      </c>
      <c r="E125" s="50">
        <f>COUNTIFS(Ashraf[[Responsible ]],B125,Ashraf[Priority],E$122)</f>
        <v>0</v>
      </c>
    </row>
    <row r="126" spans="2:23" ht="27" thickBot="1" x14ac:dyDescent="0.45">
      <c r="B126" s="48" t="str">
        <v xml:space="preserve">صالح </v>
      </c>
      <c r="C126" s="49">
        <f>COUNTIF(Ashraf[[Responsible ]:[Subject ]],B126)</f>
        <v>5</v>
      </c>
      <c r="D126" s="50">
        <f>COUNTIFS(Ashraf[[Responsible ]],B126,Ashraf[Status],D$122)</f>
        <v>1</v>
      </c>
      <c r="E126" s="50">
        <f>COUNTIFS(Ashraf[[Responsible ]],B126,Ashraf[Priority],E$122)</f>
        <v>2</v>
      </c>
    </row>
    <row r="127" spans="2:23" ht="27" thickBot="1" x14ac:dyDescent="0.45">
      <c r="B127" s="48" t="str">
        <v>شريف</v>
      </c>
      <c r="C127" s="49">
        <f>COUNTIF(Ashraf[[Responsible ]:[Subject ]],B127)</f>
        <v>31</v>
      </c>
      <c r="D127" s="50">
        <f>COUNTIFS(Ashraf[[Responsible ]],B127,Ashraf[Status],D$122)</f>
        <v>20</v>
      </c>
      <c r="E127" s="50">
        <f>COUNTIFS(Ashraf[[Responsible ]],B127,Ashraf[Priority],E$122)</f>
        <v>10</v>
      </c>
    </row>
    <row r="128" spans="2:23" ht="27" thickBot="1" x14ac:dyDescent="0.45">
      <c r="B128" s="48" t="str">
        <v xml:space="preserve">خالد </v>
      </c>
      <c r="C128" s="49">
        <f>COUNTIF(Ashraf[[Responsible ]:[Subject ]],B128)</f>
        <v>8</v>
      </c>
      <c r="D128" s="49">
        <f>COUNTIFS(Ashraf[[Responsible ]],B128,Ashraf[Status],D$122)</f>
        <v>1</v>
      </c>
      <c r="E128" s="49">
        <f>COUNTIFS(Ashraf[[Responsible ]],B128,Ashraf[Priority],E$122)</f>
        <v>0</v>
      </c>
    </row>
    <row r="129" spans="2:7" ht="27" thickBot="1" x14ac:dyDescent="0.45">
      <c r="B129" s="51" t="str">
        <v xml:space="preserve">السيد </v>
      </c>
      <c r="C129" s="49">
        <f>COUNTIF(Ashraf[[Responsible ]:[Subject ]],B129)</f>
        <v>12</v>
      </c>
      <c r="D129" s="50">
        <f>COUNTIFS(Ashraf[[Responsible ]],B129,Ashraf[Status],D$122)</f>
        <v>6</v>
      </c>
      <c r="E129" s="50">
        <f>COUNTIFS(Ashraf[[Responsible ]],B129,Ashraf[Priority],E$122)</f>
        <v>1</v>
      </c>
    </row>
    <row r="130" spans="2:7" ht="27" thickBot="1" x14ac:dyDescent="0.45">
      <c r="B130" s="48" t="str">
        <v xml:space="preserve">السكرتاريا </v>
      </c>
      <c r="C130" s="49">
        <f>COUNTIF(Ashraf[[Responsible ]:[Subject ]],B130)</f>
        <v>8</v>
      </c>
      <c r="D130" s="50">
        <f>COUNTIFS(Ashraf[[Responsible ]],B130,Ashraf[Status],D$122)</f>
        <v>3</v>
      </c>
      <c r="E130" s="50">
        <f>COUNTIFS(Ashraf[[Responsible ]],B130,Ashraf[Priority],E$122)</f>
        <v>3</v>
      </c>
    </row>
    <row r="131" spans="2:7" ht="26.25" x14ac:dyDescent="0.4">
      <c r="D131" s="3"/>
    </row>
    <row r="132" spans="2:7" ht="24" thickBot="1" x14ac:dyDescent="0.4">
      <c r="B132" s="1" t="s">
        <v>101</v>
      </c>
    </row>
    <row r="133" spans="2:7" ht="27" thickBot="1" x14ac:dyDescent="0.45">
      <c r="B133" s="48" t="s">
        <v>95</v>
      </c>
      <c r="C133" s="49">
        <f>COUNTIF(Ashraf[[Category ]],B133)</f>
        <v>36</v>
      </c>
    </row>
    <row r="134" spans="2:7" ht="27" thickBot="1" x14ac:dyDescent="0.45">
      <c r="B134" s="48" t="s">
        <v>96</v>
      </c>
      <c r="C134" s="50">
        <f>COUNTIF(Ashraf[[Category ]],B134)</f>
        <v>12</v>
      </c>
      <c r="D134" s="3" t="s">
        <v>92</v>
      </c>
      <c r="E134" s="2" t="s">
        <v>100</v>
      </c>
      <c r="G134" s="2" t="s">
        <v>93</v>
      </c>
    </row>
    <row r="135" spans="2:7" ht="27" thickBot="1" x14ac:dyDescent="0.45">
      <c r="B135" s="48" t="s">
        <v>97</v>
      </c>
      <c r="C135" s="50">
        <f>COUNTIF(Ashraf[[Category ]],B135)</f>
        <v>23</v>
      </c>
    </row>
    <row r="136" spans="2:7" ht="27" thickBot="1" x14ac:dyDescent="0.45">
      <c r="B136" s="51" t="s">
        <v>98</v>
      </c>
      <c r="C136" s="50">
        <f>COUNTIF(Ashraf[[Category ]],B136)</f>
        <v>16</v>
      </c>
    </row>
    <row r="137" spans="2:7" ht="27" thickBot="1" x14ac:dyDescent="0.45">
      <c r="B137" s="48" t="s">
        <v>99</v>
      </c>
      <c r="C137" s="50">
        <f>COUNTIF(Ashraf[[Category ]],B137)</f>
        <v>8</v>
      </c>
    </row>
    <row r="139" spans="2:7" ht="15.75" thickBot="1" x14ac:dyDescent="0.3"/>
    <row r="140" spans="2:7" ht="27" thickBot="1" x14ac:dyDescent="0.45">
      <c r="B140" s="48" t="s">
        <v>70</v>
      </c>
      <c r="C140" s="50">
        <f>COUNTIF(Ashraf[Status],B140)</f>
        <v>46</v>
      </c>
    </row>
    <row r="141" spans="2:7" ht="27" thickBot="1" x14ac:dyDescent="0.45">
      <c r="B141" s="48" t="s">
        <v>71</v>
      </c>
      <c r="C141" s="50">
        <f>COUNTIF(Ashraf[Status],B141)</f>
        <v>30</v>
      </c>
    </row>
    <row r="142" spans="2:7" ht="27" thickBot="1" x14ac:dyDescent="0.45">
      <c r="B142" s="48" t="s">
        <v>90</v>
      </c>
      <c r="C142" s="52">
        <f>COUNTIF(Ashraf[Status],B142)</f>
        <v>4</v>
      </c>
    </row>
    <row r="143" spans="2:7" ht="27" thickBot="1" x14ac:dyDescent="0.45">
      <c r="B143" s="51" t="s">
        <v>91</v>
      </c>
      <c r="C143" s="50">
        <f>COUNTIF(Ashraf[Status],B143)</f>
        <v>9</v>
      </c>
      <c r="E143" s="2"/>
    </row>
    <row r="144" spans="2:7" ht="27" thickBot="1" x14ac:dyDescent="0.45">
      <c r="B144" s="48" t="s">
        <v>72</v>
      </c>
      <c r="C144" s="50">
        <f>COUNTIF(Ashraf[Status],B144)</f>
        <v>6</v>
      </c>
    </row>
    <row r="145" spans="2:3" ht="15.75" thickBot="1" x14ac:dyDescent="0.3"/>
    <row r="146" spans="2:3" ht="27" thickBot="1" x14ac:dyDescent="0.45">
      <c r="B146" s="48" t="s">
        <v>79</v>
      </c>
      <c r="C146" s="50">
        <f>COUNTIF(Ashraf[Priority],B146)</f>
        <v>9</v>
      </c>
    </row>
    <row r="147" spans="2:3" ht="27" thickBot="1" x14ac:dyDescent="0.45">
      <c r="B147" s="48" t="s">
        <v>68</v>
      </c>
      <c r="C147" s="50">
        <f>COUNTIF(Ashraf[Priority],B147)</f>
        <v>20</v>
      </c>
    </row>
    <row r="148" spans="2:3" ht="27" thickBot="1" x14ac:dyDescent="0.45">
      <c r="B148" s="48" t="s">
        <v>69</v>
      </c>
      <c r="C148" s="50">
        <f>COUNTIF(Ashraf[Priority],B148)</f>
        <v>39</v>
      </c>
    </row>
    <row r="149" spans="2:3" ht="27" thickBot="1" x14ac:dyDescent="0.45">
      <c r="B149" s="51" t="s">
        <v>67</v>
      </c>
      <c r="C149" s="52">
        <f>COUNTIF(Ashraf[Priority],B149)</f>
        <v>3</v>
      </c>
    </row>
  </sheetData>
  <phoneticPr fontId="17" type="noConversion"/>
  <conditionalFormatting sqref="B24:D24 U24 H24:R24 F24">
    <cfRule type="colorScale" priority="21">
      <colorScale>
        <cfvo type="min"/>
        <cfvo type="percentile" val="50"/>
        <cfvo type="max"/>
        <color rgb="FFF8696B"/>
        <color rgb="FFFFEB84"/>
        <color rgb="FF63BE7B"/>
      </colorScale>
    </cfRule>
  </conditionalFormatting>
  <conditionalFormatting sqref="D25:D119 M25:M119">
    <cfRule type="expression" dxfId="12" priority="1">
      <formula>$M25=TRUE</formula>
    </cfRule>
  </conditionalFormatting>
  <conditionalFormatting sqref="D138">
    <cfRule type="cellIs" dxfId="11" priority="14" operator="equal">
      <formula>"Planned "</formula>
    </cfRule>
  </conditionalFormatting>
  <conditionalFormatting sqref="E24 G24">
    <cfRule type="colorScale" priority="16">
      <colorScale>
        <cfvo type="min"/>
        <cfvo type="percentile" val="50"/>
        <cfvo type="max"/>
        <color rgb="FFF8696B"/>
        <color rgb="FFFFEB84"/>
        <color rgb="FF63BE7B"/>
      </colorScale>
    </cfRule>
  </conditionalFormatting>
  <conditionalFormatting sqref="E25:G119">
    <cfRule type="cellIs" dxfId="10" priority="7" operator="equal">
      <formula>"Urgent "</formula>
    </cfRule>
    <cfRule type="cellIs" dxfId="9" priority="8" operator="equal">
      <formula>"High"</formula>
    </cfRule>
    <cfRule type="cellIs" dxfId="8" priority="9" operator="equal">
      <formula>"Low "</formula>
    </cfRule>
    <cfRule type="cellIs" dxfId="7" priority="10" operator="equal">
      <formula>"Meduim"</formula>
    </cfRule>
    <cfRule type="cellIs" dxfId="6" priority="15" operator="equal">
      <formula>$B$140</formula>
    </cfRule>
  </conditionalFormatting>
  <conditionalFormatting sqref="F25:F119">
    <cfRule type="cellIs" dxfId="5" priority="4" operator="equal">
      <formula>"On Hold "</formula>
    </cfRule>
    <cfRule type="cellIs" dxfId="4" priority="5" operator="equal">
      <formula>"Cancelled "</formula>
    </cfRule>
    <cfRule type="cellIs" dxfId="3" priority="11" operator="equal">
      <formula>"In work"</formula>
    </cfRule>
    <cfRule type="cellIs" dxfId="2" priority="12" operator="equal">
      <formula>"Done "</formula>
    </cfRule>
    <cfRule type="cellIs" dxfId="1" priority="13" operator="equal">
      <formula>"Planned "</formula>
    </cfRule>
  </conditionalFormatting>
  <conditionalFormatting sqref="S24:T24">
    <cfRule type="colorScale" priority="6">
      <colorScale>
        <cfvo type="min"/>
        <cfvo type="percentile" val="50"/>
        <cfvo type="max"/>
        <color rgb="FFF8696B"/>
        <color rgb="FFFFEB84"/>
        <color rgb="FF63BE7B"/>
      </colorScale>
    </cfRule>
  </conditionalFormatting>
  <dataValidations disablePrompts="1" count="5">
    <dataValidation type="list" allowBlank="1" showInputMessage="1" showErrorMessage="1" sqref="D122 F25:F119" xr:uid="{04333684-54D2-43EC-8CA1-E6E1DB59EBD0}">
      <formula1>$B$140:$B$144</formula1>
    </dataValidation>
    <dataValidation type="list" allowBlank="1" showInputMessage="1" showErrorMessage="1" sqref="E25:F119" xr:uid="{73CBBC5F-7A74-4F43-AEC2-F98A383E121A}">
      <formula1>"Urgent,High,Meduim,Low  "</formula1>
    </dataValidation>
    <dataValidation type="list" allowBlank="1" showInputMessage="1" showErrorMessage="1" sqref="G25:G119" xr:uid="{0186E67F-E396-4D56-A0DD-529532E52366}">
      <formula1>$B$133:$B$137</formula1>
    </dataValidation>
    <dataValidation type="list" allowBlank="1" showInputMessage="1" showErrorMessage="1" sqref="B123:B130" xr:uid="{5852F099-5857-4AD6-AFC4-B5B494F57CE7}">
      <formula1>$C$25:$C$119</formula1>
    </dataValidation>
    <dataValidation type="list" allowBlank="1" showInputMessage="1" showErrorMessage="1" sqref="F120 E122" xr:uid="{731C370A-22B4-4390-8C34-17AB4BA6B096}">
      <formula1>$B$146:$B$149</formula1>
    </dataValidation>
  </dataValidations>
  <hyperlinks>
    <hyperlink ref="V25" r:id="rId1" xr:uid="{EF1394AC-1806-4E33-B98C-E1C395560BB8}"/>
    <hyperlink ref="V26:V119" r:id="rId2" display="00@Alnimal.com.sa" xr:uid="{92BDBB8E-3519-4583-A14B-FCF099BF3E36}"/>
  </hyperlinks>
  <pageMargins left="0.7" right="0.7" top="0.75" bottom="0.75" header="0.3" footer="0.3"/>
  <pageSetup orientation="portrait" r:id="rId3"/>
  <drawing r:id="rId4"/>
  <tableParts count="1">
    <tablePart r:id="rId5"/>
  </tableParts>
  <extLst>
    <ext xmlns:x14="http://schemas.microsoft.com/office/spreadsheetml/2009/9/main" uri="{05C60535-1F16-4fd2-B633-F4F36F0B64E0}">
      <x14:sparklineGroups xmlns:xm="http://schemas.microsoft.com/office/excel/2006/main">
        <x14:sparklineGroup type="column" displayEmptyCellsAs="gap" high="1" first="1" xr2:uid="{463072EE-D8F2-4C27-BF6A-B4C6F740FBF2}">
          <x14:colorSeries theme="5"/>
          <x14:colorNegative rgb="FFD00000"/>
          <x14:colorAxis rgb="FF000000"/>
          <x14:colorMarkers rgb="FFD00000"/>
          <x14:colorFirst theme="4"/>
          <x14:colorLast rgb="FFD00000"/>
          <x14:colorHigh rgb="FFD00000"/>
          <x14:colorLow rgb="FFD00000"/>
          <x14:sparklines>
            <x14:sparkline>
              <xm:f>'Task Priority Tracker '!H25:S25</xm:f>
              <xm:sqref>U25</xm:sqref>
            </x14:sparkline>
            <x14:sparkline>
              <xm:f>'Task Priority Tracker '!H26:S26</xm:f>
              <xm:sqref>U26</xm:sqref>
            </x14:sparkline>
            <x14:sparkline>
              <xm:f>'Task Priority Tracker '!H27:S27</xm:f>
              <xm:sqref>U27</xm:sqref>
            </x14:sparkline>
            <x14:sparkline>
              <xm:f>'Task Priority Tracker '!H28:S28</xm:f>
              <xm:sqref>U28</xm:sqref>
            </x14:sparkline>
            <x14:sparkline>
              <xm:f>'Task Priority Tracker '!H29:S29</xm:f>
              <xm:sqref>U29</xm:sqref>
            </x14:sparkline>
            <x14:sparkline>
              <xm:f>'Task Priority Tracker '!H30:S30</xm:f>
              <xm:sqref>U30</xm:sqref>
            </x14:sparkline>
            <x14:sparkline>
              <xm:f>'Task Priority Tracker '!H31:S31</xm:f>
              <xm:sqref>U31</xm:sqref>
            </x14:sparkline>
            <x14:sparkline>
              <xm:f>'Task Priority Tracker '!H33:S33</xm:f>
              <xm:sqref>U33</xm:sqref>
            </x14:sparkline>
            <x14:sparkline>
              <xm:f>'Task Priority Tracker '!H34:S34</xm:f>
              <xm:sqref>U34</xm:sqref>
            </x14:sparkline>
            <x14:sparkline>
              <xm:f>'Task Priority Tracker '!H35:S35</xm:f>
              <xm:sqref>U35</xm:sqref>
            </x14:sparkline>
            <x14:sparkline>
              <xm:f>'Task Priority Tracker '!H36:S36</xm:f>
              <xm:sqref>U36</xm:sqref>
            </x14:sparkline>
            <x14:sparkline>
              <xm:f>'Task Priority Tracker '!H37:S37</xm:f>
              <xm:sqref>U37</xm:sqref>
            </x14:sparkline>
            <x14:sparkline>
              <xm:f>'Task Priority Tracker '!H38:S38</xm:f>
              <xm:sqref>U38</xm:sqref>
            </x14:sparkline>
            <x14:sparkline>
              <xm:f>'Task Priority Tracker '!H39:S39</xm:f>
              <xm:sqref>U39</xm:sqref>
            </x14:sparkline>
            <x14:sparkline>
              <xm:f>'Task Priority Tracker '!H40:S40</xm:f>
              <xm:sqref>U40</xm:sqref>
            </x14:sparkline>
            <x14:sparkline>
              <xm:f>'Task Priority Tracker '!H41:S41</xm:f>
              <xm:sqref>U41</xm:sqref>
            </x14:sparkline>
            <x14:sparkline>
              <xm:f>'Task Priority Tracker '!H42:S42</xm:f>
              <xm:sqref>U42</xm:sqref>
            </x14:sparkline>
            <x14:sparkline>
              <xm:f>'Task Priority Tracker '!H43:S43</xm:f>
              <xm:sqref>U43</xm:sqref>
            </x14:sparkline>
            <x14:sparkline>
              <xm:f>'Task Priority Tracker '!H44:S44</xm:f>
              <xm:sqref>U44</xm:sqref>
            </x14:sparkline>
            <x14:sparkline>
              <xm:f>'Task Priority Tracker '!H45:S45</xm:f>
              <xm:sqref>U45</xm:sqref>
            </x14:sparkline>
            <x14:sparkline>
              <xm:f>'Task Priority Tracker '!H46:S46</xm:f>
              <xm:sqref>U46</xm:sqref>
            </x14:sparkline>
            <x14:sparkline>
              <xm:f>'Task Priority Tracker '!H47:S47</xm:f>
              <xm:sqref>U47</xm:sqref>
            </x14:sparkline>
            <x14:sparkline>
              <xm:f>'Task Priority Tracker '!H48:S48</xm:f>
              <xm:sqref>U48</xm:sqref>
            </x14:sparkline>
            <x14:sparkline>
              <xm:f>'Task Priority Tracker '!H49:S49</xm:f>
              <xm:sqref>U49</xm:sqref>
            </x14:sparkline>
            <x14:sparkline>
              <xm:f>'Task Priority Tracker '!H50:S50</xm:f>
              <xm:sqref>U50</xm:sqref>
            </x14:sparkline>
            <x14:sparkline>
              <xm:f>'Task Priority Tracker '!H51:S51</xm:f>
              <xm:sqref>U51</xm:sqref>
            </x14:sparkline>
            <x14:sparkline>
              <xm:f>'Task Priority Tracker '!H52:S52</xm:f>
              <xm:sqref>U52</xm:sqref>
            </x14:sparkline>
            <x14:sparkline>
              <xm:f>'Task Priority Tracker '!H53:S53</xm:f>
              <xm:sqref>U53</xm:sqref>
            </x14:sparkline>
            <x14:sparkline>
              <xm:f>'Task Priority Tracker '!H54:S54</xm:f>
              <xm:sqref>U54</xm:sqref>
            </x14:sparkline>
            <x14:sparkline>
              <xm:f>'Task Priority Tracker '!H55:S55</xm:f>
              <xm:sqref>U55</xm:sqref>
            </x14:sparkline>
            <x14:sparkline>
              <xm:f>'Task Priority Tracker '!H56:S56</xm:f>
              <xm:sqref>U56</xm:sqref>
            </x14:sparkline>
            <x14:sparkline>
              <xm:f>'Task Priority Tracker '!H57:S57</xm:f>
              <xm:sqref>U57</xm:sqref>
            </x14:sparkline>
            <x14:sparkline>
              <xm:f>'Task Priority Tracker '!H58:S58</xm:f>
              <xm:sqref>U58</xm:sqref>
            </x14:sparkline>
            <x14:sparkline>
              <xm:f>'Task Priority Tracker '!H59:S59</xm:f>
              <xm:sqref>U59</xm:sqref>
            </x14:sparkline>
            <x14:sparkline>
              <xm:f>'Task Priority Tracker '!H60:S60</xm:f>
              <xm:sqref>U60</xm:sqref>
            </x14:sparkline>
            <x14:sparkline>
              <xm:f>'Task Priority Tracker '!H61:S61</xm:f>
              <xm:sqref>U61</xm:sqref>
            </x14:sparkline>
            <x14:sparkline>
              <xm:f>'Task Priority Tracker '!H62:S62</xm:f>
              <xm:sqref>U62</xm:sqref>
            </x14:sparkline>
            <x14:sparkline>
              <xm:f>'Task Priority Tracker '!H63:S63</xm:f>
              <xm:sqref>U63</xm:sqref>
            </x14:sparkline>
            <x14:sparkline>
              <xm:f>'Task Priority Tracker '!H64:S64</xm:f>
              <xm:sqref>U64</xm:sqref>
            </x14:sparkline>
            <x14:sparkline>
              <xm:f>'Task Priority Tracker '!H65:S65</xm:f>
              <xm:sqref>U65</xm:sqref>
            </x14:sparkline>
            <x14:sparkline>
              <xm:f>'Task Priority Tracker '!H66:S66</xm:f>
              <xm:sqref>U66</xm:sqref>
            </x14:sparkline>
            <x14:sparkline>
              <xm:f>'Task Priority Tracker '!H67:S67</xm:f>
              <xm:sqref>U67</xm:sqref>
            </x14:sparkline>
            <x14:sparkline>
              <xm:f>'Task Priority Tracker '!H68:S68</xm:f>
              <xm:sqref>U68</xm:sqref>
            </x14:sparkline>
            <x14:sparkline>
              <xm:f>'Task Priority Tracker '!H69:S69</xm:f>
              <xm:sqref>U69</xm:sqref>
            </x14:sparkline>
            <x14:sparkline>
              <xm:f>'Task Priority Tracker '!H70:S70</xm:f>
              <xm:sqref>U70</xm:sqref>
            </x14:sparkline>
            <x14:sparkline>
              <xm:f>'Task Priority Tracker '!H71:S71</xm:f>
              <xm:sqref>U71</xm:sqref>
            </x14:sparkline>
            <x14:sparkline>
              <xm:f>'Task Priority Tracker '!H72:S72</xm:f>
              <xm:sqref>U72</xm:sqref>
            </x14:sparkline>
            <x14:sparkline>
              <xm:f>'Task Priority Tracker '!H73:S73</xm:f>
              <xm:sqref>U73</xm:sqref>
            </x14:sparkline>
            <x14:sparkline>
              <xm:f>'Task Priority Tracker '!H74:S74</xm:f>
              <xm:sqref>U74</xm:sqref>
            </x14:sparkline>
            <x14:sparkline>
              <xm:f>'Task Priority Tracker '!H75:S75</xm:f>
              <xm:sqref>U75</xm:sqref>
            </x14:sparkline>
            <x14:sparkline>
              <xm:f>'Task Priority Tracker '!H76:S76</xm:f>
              <xm:sqref>U76</xm:sqref>
            </x14:sparkline>
            <x14:sparkline>
              <xm:f>'Task Priority Tracker '!H77:S77</xm:f>
              <xm:sqref>U77</xm:sqref>
            </x14:sparkline>
            <x14:sparkline>
              <xm:f>'Task Priority Tracker '!H78:S78</xm:f>
              <xm:sqref>U78</xm:sqref>
            </x14:sparkline>
            <x14:sparkline>
              <xm:f>'Task Priority Tracker '!H79:S79</xm:f>
              <xm:sqref>U79</xm:sqref>
            </x14:sparkline>
            <x14:sparkline>
              <xm:f>'Task Priority Tracker '!H80:S80</xm:f>
              <xm:sqref>U80</xm:sqref>
            </x14:sparkline>
            <x14:sparkline>
              <xm:f>'Task Priority Tracker '!H81:S81</xm:f>
              <xm:sqref>U81</xm:sqref>
            </x14:sparkline>
            <x14:sparkline>
              <xm:f>'Task Priority Tracker '!H82:S82</xm:f>
              <xm:sqref>U82</xm:sqref>
            </x14:sparkline>
            <x14:sparkline>
              <xm:f>'Task Priority Tracker '!H83:S83</xm:f>
              <xm:sqref>U83</xm:sqref>
            </x14:sparkline>
            <x14:sparkline>
              <xm:f>'Task Priority Tracker '!H84:S84</xm:f>
              <xm:sqref>U84</xm:sqref>
            </x14:sparkline>
            <x14:sparkline>
              <xm:f>'Task Priority Tracker '!H85:S85</xm:f>
              <xm:sqref>U85</xm:sqref>
            </x14:sparkline>
            <x14:sparkline>
              <xm:f>'Task Priority Tracker '!H86:S86</xm:f>
              <xm:sqref>U86</xm:sqref>
            </x14:sparkline>
            <x14:sparkline>
              <xm:f>'Task Priority Tracker '!H87:S87</xm:f>
              <xm:sqref>U87</xm:sqref>
            </x14:sparkline>
            <x14:sparkline>
              <xm:f>'Task Priority Tracker '!H88:S88</xm:f>
              <xm:sqref>U88</xm:sqref>
            </x14:sparkline>
            <x14:sparkline>
              <xm:f>'Task Priority Tracker '!H89:S89</xm:f>
              <xm:sqref>U89</xm:sqref>
            </x14:sparkline>
            <x14:sparkline>
              <xm:f>'Task Priority Tracker '!H90:S90</xm:f>
              <xm:sqref>U90</xm:sqref>
            </x14:sparkline>
            <x14:sparkline>
              <xm:f>'Task Priority Tracker '!H91:S91</xm:f>
              <xm:sqref>U91</xm:sqref>
            </x14:sparkline>
            <x14:sparkline>
              <xm:f>'Task Priority Tracker '!H92:S92</xm:f>
              <xm:sqref>U92</xm:sqref>
            </x14:sparkline>
            <x14:sparkline>
              <xm:f>'Task Priority Tracker '!H93:S93</xm:f>
              <xm:sqref>U93</xm:sqref>
            </x14:sparkline>
            <x14:sparkline>
              <xm:f>'Task Priority Tracker '!H94:S94</xm:f>
              <xm:sqref>U94</xm:sqref>
            </x14:sparkline>
            <x14:sparkline>
              <xm:f>'Task Priority Tracker '!H95:S95</xm:f>
              <xm:sqref>U95</xm:sqref>
            </x14:sparkline>
            <x14:sparkline>
              <xm:f>'Task Priority Tracker '!H96:S96</xm:f>
              <xm:sqref>U96</xm:sqref>
            </x14:sparkline>
            <x14:sparkline>
              <xm:f>'Task Priority Tracker '!H97:S97</xm:f>
              <xm:sqref>U97</xm:sqref>
            </x14:sparkline>
            <x14:sparkline>
              <xm:f>'Task Priority Tracker '!H98:S98</xm:f>
              <xm:sqref>U98</xm:sqref>
            </x14:sparkline>
            <x14:sparkline>
              <xm:f>'Task Priority Tracker '!H99:S99</xm:f>
              <xm:sqref>U99</xm:sqref>
            </x14:sparkline>
            <x14:sparkline>
              <xm:f>'Task Priority Tracker '!H100:S100</xm:f>
              <xm:sqref>U100</xm:sqref>
            </x14:sparkline>
            <x14:sparkline>
              <xm:f>'Task Priority Tracker '!H101:S101</xm:f>
              <xm:sqref>U101</xm:sqref>
            </x14:sparkline>
            <x14:sparkline>
              <xm:f>'Task Priority Tracker '!H102:S102</xm:f>
              <xm:sqref>U102</xm:sqref>
            </x14:sparkline>
            <x14:sparkline>
              <xm:f>'Task Priority Tracker '!H103:S103</xm:f>
              <xm:sqref>U103</xm:sqref>
            </x14:sparkline>
            <x14:sparkline>
              <xm:f>'Task Priority Tracker '!H104:S104</xm:f>
              <xm:sqref>U104</xm:sqref>
            </x14:sparkline>
            <x14:sparkline>
              <xm:f>'Task Priority Tracker '!H105:S105</xm:f>
              <xm:sqref>U105</xm:sqref>
            </x14:sparkline>
            <x14:sparkline>
              <xm:f>'Task Priority Tracker '!H106:S106</xm:f>
              <xm:sqref>U106</xm:sqref>
            </x14:sparkline>
            <x14:sparkline>
              <xm:f>'Task Priority Tracker '!H107:S107</xm:f>
              <xm:sqref>U107</xm:sqref>
            </x14:sparkline>
            <x14:sparkline>
              <xm:f>'Task Priority Tracker '!H108:S108</xm:f>
              <xm:sqref>U108</xm:sqref>
            </x14:sparkline>
            <x14:sparkline>
              <xm:f>'Task Priority Tracker '!H109:S109</xm:f>
              <xm:sqref>U109</xm:sqref>
            </x14:sparkline>
            <x14:sparkline>
              <xm:f>'Task Priority Tracker '!H110:S110</xm:f>
              <xm:sqref>U110</xm:sqref>
            </x14:sparkline>
            <x14:sparkline>
              <xm:f>'Task Priority Tracker '!H111:S111</xm:f>
              <xm:sqref>U111</xm:sqref>
            </x14:sparkline>
            <x14:sparkline>
              <xm:f>'Task Priority Tracker '!H112:S112</xm:f>
              <xm:sqref>U112</xm:sqref>
            </x14:sparkline>
            <x14:sparkline>
              <xm:f>'Task Priority Tracker '!H113:S113</xm:f>
              <xm:sqref>U113</xm:sqref>
            </x14:sparkline>
            <x14:sparkline>
              <xm:f>'Task Priority Tracker '!H114:S114</xm:f>
              <xm:sqref>U114</xm:sqref>
            </x14:sparkline>
            <x14:sparkline>
              <xm:f>'Task Priority Tracker '!H115:S115</xm:f>
              <xm:sqref>U115</xm:sqref>
            </x14:sparkline>
            <x14:sparkline>
              <xm:f>'Task Priority Tracker '!H116:S116</xm:f>
              <xm:sqref>U116</xm:sqref>
            </x14:sparkline>
            <x14:sparkline>
              <xm:f>'Task Priority Tracker '!H117:S117</xm:f>
              <xm:sqref>U117</xm:sqref>
            </x14:sparkline>
            <x14:sparkline>
              <xm:f>'Task Priority Tracker '!H118:S118</xm:f>
              <xm:sqref>U118</xm:sqref>
            </x14:sparkline>
            <x14:sparkline>
              <xm:f>'Task Priority Tracker '!H119:S119</xm:f>
              <xm:sqref>U119</xm:sqref>
            </x14:sparkline>
          </x14:sparklines>
        </x14:sparklineGroup>
        <x14:sparklineGroup displayEmptyCellsAs="gap" xr2:uid="{343C4E78-404E-4414-9A8A-C343DEDB8D21}">
          <x14:colorSeries rgb="FF376092"/>
          <x14:colorNegative rgb="FFD00000"/>
          <x14:colorAxis rgb="FF000000"/>
          <x14:colorMarkers rgb="FFD00000"/>
          <x14:colorFirst rgb="FFD00000"/>
          <x14:colorLast rgb="FFD00000"/>
          <x14:colorHigh rgb="FFD00000"/>
          <x14:colorLow rgb="FFD00000"/>
          <x14:sparklines>
            <x14:sparkline>
              <xm:f>'Task Priority Tracker '!D74:D74</xm:f>
              <xm:sqref>M69</xm:sqref>
            </x14:sparkline>
          </x14:sparklines>
        </x14:sparklineGroup>
      </x14:sparklineGroups>
    </ext>
    <ext xmlns:x15="http://schemas.microsoft.com/office/spreadsheetml/2010/11/main" uri="{3A4CF648-6AED-40f4-86FF-DC5316D8AED3}">
      <x14:slicerList xmlns:x14="http://schemas.microsoft.com/office/spreadsheetml/2009/9/main">
        <x14:slicer r:id="rId6"/>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18848-D732-4D0B-97D7-A33050B344E5}">
  <sheetPr codeName="Sheet4"/>
  <dimension ref="A1:BM97"/>
  <sheetViews>
    <sheetView showGridLines="0" zoomScale="40" zoomScaleNormal="40" workbookViewId="0">
      <selection activeCell="B10" sqref="B10"/>
    </sheetView>
  </sheetViews>
  <sheetFormatPr defaultRowHeight="15" x14ac:dyDescent="0.25"/>
  <cols>
    <col min="1" max="1" width="10.28515625" bestFit="1" customWidth="1"/>
    <col min="2" max="2" width="55.42578125" style="39" bestFit="1" customWidth="1"/>
    <col min="3" max="4" width="6.7109375" bestFit="1" customWidth="1"/>
    <col min="5" max="5" width="4" bestFit="1" customWidth="1"/>
    <col min="6" max="8" width="4.42578125" bestFit="1" customWidth="1"/>
    <col min="9" max="9" width="4.28515625" bestFit="1" customWidth="1"/>
    <col min="10" max="10" width="4.42578125" bestFit="1" customWidth="1"/>
    <col min="11" max="11" width="4.28515625" bestFit="1" customWidth="1"/>
    <col min="12" max="13" width="4.42578125" bestFit="1" customWidth="1"/>
    <col min="14" max="14" width="5.140625" bestFit="1" customWidth="1"/>
    <col min="15" max="15" width="4.5703125" bestFit="1" customWidth="1"/>
    <col min="16" max="18" width="5.140625" bestFit="1" customWidth="1"/>
    <col min="19" max="19" width="4.85546875" bestFit="1" customWidth="1"/>
    <col min="20" max="20" width="5.140625" bestFit="1" customWidth="1"/>
    <col min="21" max="21" width="4.85546875" bestFit="1" customWidth="1"/>
    <col min="22" max="23" width="5.140625" bestFit="1" customWidth="1"/>
    <col min="24" max="24" width="5.5703125" bestFit="1" customWidth="1"/>
    <col min="25" max="25" width="5.140625" bestFit="1" customWidth="1"/>
    <col min="26" max="28" width="5.5703125" bestFit="1" customWidth="1"/>
    <col min="29" max="29" width="5.42578125" bestFit="1" customWidth="1"/>
    <col min="30" max="30" width="5.5703125" bestFit="1" customWidth="1"/>
    <col min="31" max="31" width="5.42578125" bestFit="1" customWidth="1"/>
    <col min="32" max="34" width="5.5703125" bestFit="1" customWidth="1"/>
    <col min="35" max="35" width="5.140625" bestFit="1" customWidth="1"/>
  </cols>
  <sheetData>
    <row r="1" spans="1:65" ht="31.5" x14ac:dyDescent="0.5">
      <c r="A1" s="39"/>
      <c r="B1" s="40" t="s">
        <v>164</v>
      </c>
    </row>
    <row r="2" spans="1:65" x14ac:dyDescent="0.25">
      <c r="A2" s="41" t="s">
        <v>168</v>
      </c>
      <c r="B2" s="42" t="s">
        <v>165</v>
      </c>
      <c r="C2" s="42" t="s">
        <v>166</v>
      </c>
      <c r="D2" s="42" t="s">
        <v>167</v>
      </c>
      <c r="E2" s="43">
        <v>45717</v>
      </c>
      <c r="F2" s="43">
        <v>45718</v>
      </c>
      <c r="G2" s="43">
        <v>45719</v>
      </c>
      <c r="H2" s="43">
        <v>45720</v>
      </c>
      <c r="I2" s="43">
        <v>45721</v>
      </c>
      <c r="J2" s="43">
        <v>45722</v>
      </c>
      <c r="K2" s="43">
        <v>45723</v>
      </c>
      <c r="L2" s="43">
        <v>45724</v>
      </c>
      <c r="M2" s="43">
        <v>45725</v>
      </c>
      <c r="N2" s="43">
        <v>45726</v>
      </c>
      <c r="O2" s="43">
        <v>45727</v>
      </c>
      <c r="P2" s="43">
        <v>45728</v>
      </c>
      <c r="Q2" s="43">
        <v>45729</v>
      </c>
      <c r="R2" s="43">
        <v>45730</v>
      </c>
      <c r="S2" s="43">
        <v>45731</v>
      </c>
      <c r="T2" s="43">
        <v>45732</v>
      </c>
      <c r="U2" s="43">
        <v>45733</v>
      </c>
      <c r="V2" s="43">
        <v>45734</v>
      </c>
      <c r="W2" s="43">
        <v>45735</v>
      </c>
      <c r="X2" s="43">
        <v>45736</v>
      </c>
      <c r="Y2" s="43">
        <v>45737</v>
      </c>
      <c r="Z2" s="43">
        <v>45738</v>
      </c>
      <c r="AA2" s="43">
        <v>45739</v>
      </c>
      <c r="AB2" s="43">
        <v>45740</v>
      </c>
      <c r="AC2" s="43">
        <v>45741</v>
      </c>
      <c r="AD2" s="43">
        <v>45742</v>
      </c>
      <c r="AE2" s="43">
        <v>45743</v>
      </c>
      <c r="AF2" s="43">
        <v>45744</v>
      </c>
      <c r="AG2" s="43">
        <v>45745</v>
      </c>
      <c r="AH2" s="43">
        <v>45746</v>
      </c>
      <c r="AI2" s="43">
        <v>45747</v>
      </c>
      <c r="AJ2" s="43">
        <v>45748</v>
      </c>
      <c r="AK2" s="43">
        <v>45749</v>
      </c>
      <c r="AL2" s="43">
        <v>45750</v>
      </c>
      <c r="AM2" s="43">
        <v>45751</v>
      </c>
      <c r="AN2" s="43">
        <v>45752</v>
      </c>
      <c r="AO2" s="43">
        <v>45753</v>
      </c>
      <c r="AP2" s="43">
        <v>45754</v>
      </c>
      <c r="AQ2" s="43">
        <v>45755</v>
      </c>
      <c r="AR2" s="43">
        <v>45756</v>
      </c>
      <c r="AS2" s="43">
        <v>45757</v>
      </c>
      <c r="AT2" s="43">
        <v>45758</v>
      </c>
      <c r="AU2" s="43">
        <v>45759</v>
      </c>
      <c r="AV2" s="43">
        <v>45760</v>
      </c>
      <c r="AW2" s="43">
        <v>45761</v>
      </c>
      <c r="AX2" s="43">
        <v>45762</v>
      </c>
      <c r="AY2" s="43">
        <v>45763</v>
      </c>
      <c r="AZ2" s="43">
        <v>45764</v>
      </c>
      <c r="BA2" s="43">
        <v>45765</v>
      </c>
      <c r="BB2" s="43">
        <v>45766</v>
      </c>
      <c r="BC2" s="43">
        <v>45767</v>
      </c>
      <c r="BD2" s="43">
        <v>45768</v>
      </c>
      <c r="BE2" s="43">
        <v>45769</v>
      </c>
      <c r="BF2" s="43">
        <v>45770</v>
      </c>
      <c r="BG2" s="43">
        <v>45771</v>
      </c>
      <c r="BH2" s="43">
        <v>45772</v>
      </c>
      <c r="BI2" s="43">
        <v>45773</v>
      </c>
      <c r="BJ2" s="43">
        <v>45774</v>
      </c>
      <c r="BK2" s="43">
        <v>45775</v>
      </c>
      <c r="BL2" s="43">
        <v>45776</v>
      </c>
      <c r="BM2" s="43">
        <v>45777</v>
      </c>
    </row>
    <row r="3" spans="1:65" x14ac:dyDescent="0.25">
      <c r="A3" s="46" cm="1">
        <f t="array" ref="A3:A97">_xlfn.SEQUENCE(COUNT('Task Priority Tracker '!$B$25:$B$119),1,1)</f>
        <v>1</v>
      </c>
      <c r="B3" s="47" t="str">
        <f>'Task Priority Tracker '!D25</f>
        <v xml:space="preserve">العمل على رفع مستوى المشاريع الى L 4  </v>
      </c>
      <c r="C3" s="44">
        <f>'Task Priority Tracker '!H25</f>
        <v>45658</v>
      </c>
      <c r="D3" s="44">
        <f>C3+70</f>
        <v>45728</v>
      </c>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row>
    <row r="4" spans="1:65" x14ac:dyDescent="0.25">
      <c r="A4" s="46">
        <v>2</v>
      </c>
      <c r="B4" s="47" t="str">
        <f>'Task Priority Tracker '!D26</f>
        <v xml:space="preserve">بلان والقضية مع المحامي </v>
      </c>
      <c r="C4" s="44">
        <f>'Task Priority Tracker '!H26</f>
        <v>45658</v>
      </c>
      <c r="D4" s="44">
        <f t="shared" ref="D4:D67" si="0">C4+70</f>
        <v>45728</v>
      </c>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row>
    <row r="5" spans="1:65" x14ac:dyDescent="0.25">
      <c r="A5" s="46">
        <v>3</v>
      </c>
      <c r="B5" s="47" t="str">
        <f>'Task Priority Tracker '!D27</f>
        <v xml:space="preserve">المطور الانتهاء من التعاقد وتصفية الحساب </v>
      </c>
      <c r="C5" s="44">
        <f>'Task Priority Tracker '!H27</f>
        <v>45658</v>
      </c>
      <c r="D5" s="44">
        <f t="shared" si="0"/>
        <v>45728</v>
      </c>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c r="BE5" s="45"/>
      <c r="BF5" s="45"/>
      <c r="BG5" s="45"/>
      <c r="BH5" s="45"/>
      <c r="BI5" s="45"/>
      <c r="BJ5" s="45"/>
      <c r="BK5" s="45"/>
      <c r="BL5" s="45"/>
      <c r="BM5" s="45"/>
    </row>
    <row r="6" spans="1:65" x14ac:dyDescent="0.25">
      <c r="A6" s="46">
        <v>4</v>
      </c>
      <c r="B6" s="47" t="str">
        <f>'Task Priority Tracker '!D28</f>
        <v xml:space="preserve">Pipe  line Project report  تقرير عن حالة المشاريع تحت الدراسة من كافة الجهات </v>
      </c>
      <c r="C6" s="44">
        <f>'Task Priority Tracker '!H28</f>
        <v>45658</v>
      </c>
      <c r="D6" s="44">
        <f t="shared" si="0"/>
        <v>45728</v>
      </c>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c r="AZ6" s="45"/>
      <c r="BA6" s="45"/>
      <c r="BB6" s="45"/>
      <c r="BC6" s="45"/>
      <c r="BD6" s="45"/>
      <c r="BE6" s="45"/>
      <c r="BF6" s="45"/>
      <c r="BG6" s="45"/>
      <c r="BH6" s="45"/>
      <c r="BI6" s="45"/>
      <c r="BJ6" s="45"/>
      <c r="BK6" s="45"/>
      <c r="BL6" s="45"/>
      <c r="BM6" s="45"/>
    </row>
    <row r="7" spans="1:65" x14ac:dyDescent="0.25">
      <c r="A7" s="46">
        <v>5</v>
      </c>
      <c r="B7" s="47" t="str">
        <f>'Task Priority Tracker '!D29</f>
        <v xml:space="preserve">الاتفاقية العامة  شركة المياه </v>
      </c>
      <c r="C7" s="44">
        <f>'Task Priority Tracker '!H29</f>
        <v>45658</v>
      </c>
      <c r="D7" s="44">
        <f t="shared" si="0"/>
        <v>45728</v>
      </c>
      <c r="E7" s="45"/>
      <c r="F7" s="45"/>
      <c r="G7" s="45"/>
      <c r="H7" s="45"/>
      <c r="I7" s="45"/>
      <c r="J7" s="45"/>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5"/>
      <c r="BL7" s="45"/>
      <c r="BM7" s="45"/>
    </row>
    <row r="8" spans="1:65" x14ac:dyDescent="0.25">
      <c r="A8" s="46">
        <v>6</v>
      </c>
      <c r="B8" s="47" t="str">
        <f>'Task Priority Tracker '!D30</f>
        <v xml:space="preserve">المطور الانتهاء من التعاقد وتصفية الحساب </v>
      </c>
      <c r="C8" s="44">
        <f>'Task Priority Tracker '!H30</f>
        <v>45658</v>
      </c>
      <c r="D8" s="44">
        <f t="shared" si="0"/>
        <v>45728</v>
      </c>
      <c r="E8" s="45"/>
      <c r="F8" s="45"/>
      <c r="G8" s="45"/>
      <c r="H8" s="45"/>
      <c r="I8" s="45"/>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5"/>
      <c r="BL8" s="45"/>
      <c r="BM8" s="45"/>
    </row>
    <row r="9" spans="1:65" x14ac:dyDescent="0.25">
      <c r="A9" s="46">
        <v>7</v>
      </c>
      <c r="B9" s="47" t="str">
        <f>'Task Priority Tracker '!D31</f>
        <v xml:space="preserve">تقرير عن المشاريع القديمة بالكامل </v>
      </c>
      <c r="C9" s="44">
        <f>'Task Priority Tracker '!H31</f>
        <v>45658</v>
      </c>
      <c r="D9" s="44">
        <f t="shared" si="0"/>
        <v>45728</v>
      </c>
      <c r="E9" s="45"/>
      <c r="F9" s="45"/>
      <c r="G9" s="45"/>
      <c r="H9" s="45"/>
      <c r="I9" s="45"/>
      <c r="J9" s="45"/>
      <c r="K9" s="45"/>
      <c r="L9" s="45"/>
      <c r="M9" s="45"/>
      <c r="N9" s="45"/>
      <c r="O9" s="45"/>
      <c r="P9" s="45"/>
      <c r="Q9" s="45"/>
      <c r="R9" s="45"/>
      <c r="S9" s="45"/>
      <c r="T9" s="45"/>
      <c r="U9" s="45"/>
      <c r="V9" s="45"/>
      <c r="W9" s="45"/>
      <c r="X9" s="45"/>
      <c r="Y9" s="45"/>
      <c r="Z9" s="45"/>
      <c r="AA9" s="45"/>
      <c r="AB9" s="45"/>
      <c r="AC9" s="45"/>
      <c r="AD9" s="45"/>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c r="BJ9" s="45"/>
      <c r="BK9" s="45"/>
      <c r="BL9" s="45"/>
      <c r="BM9" s="45"/>
    </row>
    <row r="10" spans="1:65" x14ac:dyDescent="0.25">
      <c r="A10" s="46">
        <v>8</v>
      </c>
      <c r="B10" s="47" t="str">
        <f>'Task Priority Tracker '!D32</f>
        <v xml:space="preserve">قضية 620 الف المرتبطة بشركة فراس </v>
      </c>
      <c r="C10" s="44">
        <f>'Task Priority Tracker '!H32</f>
        <v>45736</v>
      </c>
      <c r="D10" s="44">
        <f t="shared" si="0"/>
        <v>45806</v>
      </c>
      <c r="E10" s="45"/>
      <c r="F10" s="45"/>
      <c r="G10" s="45"/>
      <c r="H10" s="45"/>
      <c r="I10" s="45"/>
      <c r="J10" s="45"/>
      <c r="K10" s="45"/>
      <c r="L10" s="45"/>
      <c r="M10" s="45"/>
      <c r="N10" s="45"/>
      <c r="O10" s="45"/>
      <c r="P10" s="45"/>
      <c r="Q10" s="45"/>
      <c r="R10" s="45"/>
      <c r="S10" s="45"/>
      <c r="T10" s="45"/>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5"/>
      <c r="BL10" s="45"/>
      <c r="BM10" s="45"/>
    </row>
    <row r="11" spans="1:65" x14ac:dyDescent="0.25">
      <c r="A11" s="46">
        <v>9</v>
      </c>
      <c r="B11" s="47" t="str">
        <f>'Task Priority Tracker '!D33</f>
        <v xml:space="preserve">الإنتهاء من الجدول الزمني وتعديله </v>
      </c>
      <c r="C11" s="44">
        <f>'Task Priority Tracker '!H33</f>
        <v>45659</v>
      </c>
      <c r="D11" s="44">
        <f t="shared" si="0"/>
        <v>45729</v>
      </c>
      <c r="E11" s="45"/>
      <c r="F11" s="45"/>
      <c r="G11" s="45"/>
      <c r="H11" s="45"/>
      <c r="I11" s="45"/>
      <c r="J11" s="45"/>
      <c r="K11" s="45"/>
      <c r="L11" s="45"/>
      <c r="M11" s="45"/>
      <c r="N11" s="45"/>
      <c r="O11" s="45"/>
      <c r="P11" s="45"/>
      <c r="Q11" s="45"/>
      <c r="R11" s="45"/>
      <c r="S11" s="45"/>
      <c r="T11" s="45"/>
      <c r="U11" s="45"/>
      <c r="V11" s="45"/>
      <c r="W11" s="45"/>
      <c r="X11" s="45"/>
      <c r="Y11" s="45"/>
      <c r="Z11" s="45"/>
      <c r="AA11" s="45"/>
      <c r="AB11" s="45"/>
      <c r="AC11" s="45"/>
      <c r="AD11" s="45"/>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c r="BJ11" s="45"/>
      <c r="BK11" s="45"/>
      <c r="BL11" s="45"/>
      <c r="BM11" s="45"/>
    </row>
    <row r="12" spans="1:65" x14ac:dyDescent="0.25">
      <c r="A12" s="46">
        <v>10</v>
      </c>
      <c r="B12" s="47" t="str">
        <f>'Task Priority Tracker '!D34</f>
        <v xml:space="preserve">حصة أرامكو </v>
      </c>
      <c r="C12" s="44">
        <f>'Task Priority Tracker '!H34</f>
        <v>45661</v>
      </c>
      <c r="D12" s="44">
        <f t="shared" si="0"/>
        <v>45731</v>
      </c>
      <c r="E12" s="45"/>
      <c r="F12" s="45"/>
      <c r="G12" s="45"/>
      <c r="H12" s="45"/>
      <c r="I12" s="45"/>
      <c r="J12" s="45"/>
      <c r="K12" s="45"/>
      <c r="L12" s="45"/>
      <c r="M12" s="45"/>
      <c r="N12" s="45"/>
      <c r="O12" s="45"/>
      <c r="P12" s="45"/>
      <c r="Q12" s="45"/>
      <c r="R12" s="45"/>
      <c r="S12" s="45"/>
      <c r="T12" s="45"/>
      <c r="U12" s="45"/>
      <c r="V12" s="45"/>
      <c r="W12" s="45"/>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45"/>
      <c r="BJ12" s="45"/>
      <c r="BK12" s="45"/>
      <c r="BL12" s="45"/>
      <c r="BM12" s="45"/>
    </row>
    <row r="13" spans="1:65" x14ac:dyDescent="0.25">
      <c r="A13" s="46">
        <v>11</v>
      </c>
      <c r="B13" s="47" t="str">
        <f>'Task Priority Tracker '!D35</f>
        <v xml:space="preserve">فرق سعر الديزل </v>
      </c>
      <c r="C13" s="44">
        <f>'Task Priority Tracker '!H35</f>
        <v>45660</v>
      </c>
      <c r="D13" s="44">
        <f t="shared" si="0"/>
        <v>45730</v>
      </c>
      <c r="E13" s="45"/>
      <c r="F13" s="45"/>
      <c r="G13" s="45"/>
      <c r="H13" s="45"/>
      <c r="I13" s="45"/>
      <c r="J13" s="45"/>
      <c r="K13" s="45"/>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45"/>
      <c r="BL13" s="45"/>
      <c r="BM13" s="45"/>
    </row>
    <row r="14" spans="1:65" x14ac:dyDescent="0.25">
      <c r="A14" s="46">
        <v>12</v>
      </c>
      <c r="B14" s="47" t="str">
        <f>'Task Priority Tracker '!D36</f>
        <v xml:space="preserve">Recovery Plane </v>
      </c>
      <c r="C14" s="44">
        <f>'Task Priority Tracker '!H36</f>
        <v>45660</v>
      </c>
      <c r="D14" s="44">
        <f t="shared" si="0"/>
        <v>45730</v>
      </c>
      <c r="E14" s="45"/>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45"/>
      <c r="BL14" s="45"/>
      <c r="BM14" s="45"/>
    </row>
    <row r="15" spans="1:65" x14ac:dyDescent="0.25">
      <c r="A15" s="46">
        <v>13</v>
      </c>
      <c r="B15" s="47" t="str">
        <f>'Task Priority Tracker '!D37</f>
        <v xml:space="preserve">اسعار رسوم الفسوحات </v>
      </c>
      <c r="C15" s="44">
        <f>'Task Priority Tracker '!H37</f>
        <v>45660</v>
      </c>
      <c r="D15" s="44">
        <f t="shared" si="0"/>
        <v>45730</v>
      </c>
      <c r="E15" s="45"/>
      <c r="F15" s="45"/>
      <c r="G15" s="45"/>
      <c r="H15" s="45"/>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45"/>
      <c r="BL15" s="45"/>
      <c r="BM15" s="45"/>
    </row>
    <row r="16" spans="1:65" x14ac:dyDescent="0.25">
      <c r="A16" s="46">
        <v>14</v>
      </c>
      <c r="B16" s="47" t="str">
        <f>'Task Priority Tracker '!D38</f>
        <v xml:space="preserve">مخالفات البنية  ( قضايا ,اعتراض ) </v>
      </c>
      <c r="C16" s="44">
        <f>'Task Priority Tracker '!H38</f>
        <v>45660</v>
      </c>
      <c r="D16" s="44">
        <f t="shared" si="0"/>
        <v>45730</v>
      </c>
      <c r="E16" s="45"/>
      <c r="F16" s="45"/>
      <c r="G16" s="45"/>
      <c r="H16" s="45"/>
      <c r="I16" s="45"/>
      <c r="J16" s="45"/>
      <c r="K16" s="45"/>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45"/>
      <c r="BL16" s="45"/>
      <c r="BM16" s="45"/>
    </row>
    <row r="17" spans="1:65" x14ac:dyDescent="0.25">
      <c r="A17" s="46">
        <v>15</v>
      </c>
      <c r="B17" s="47" t="str">
        <f>'Task Priority Tracker '!D39</f>
        <v xml:space="preserve">تقرير عن الفسوحات </v>
      </c>
      <c r="C17" s="44">
        <f>'Task Priority Tracker '!H39</f>
        <v>45660</v>
      </c>
      <c r="D17" s="44">
        <f t="shared" si="0"/>
        <v>45730</v>
      </c>
      <c r="E17" s="45"/>
      <c r="F17" s="45"/>
      <c r="G17" s="45"/>
      <c r="H17" s="45"/>
      <c r="I17" s="45"/>
      <c r="J17" s="45"/>
      <c r="K17" s="45"/>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5"/>
      <c r="BL17" s="45"/>
      <c r="BM17" s="45"/>
    </row>
    <row r="18" spans="1:65" x14ac:dyDescent="0.25">
      <c r="A18" s="46">
        <v>16</v>
      </c>
      <c r="B18" s="47" t="str">
        <f>'Task Priority Tracker '!D40</f>
        <v xml:space="preserve">مدير مشروع  عقد 26 </v>
      </c>
      <c r="C18" s="44">
        <f>'Task Priority Tracker '!H40</f>
        <v>45660</v>
      </c>
      <c r="D18" s="44">
        <f t="shared" si="0"/>
        <v>45730</v>
      </c>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c r="BJ18" s="45"/>
      <c r="BK18" s="45"/>
      <c r="BL18" s="45"/>
      <c r="BM18" s="45"/>
    </row>
    <row r="19" spans="1:65" x14ac:dyDescent="0.25">
      <c r="A19" s="46">
        <v>17</v>
      </c>
      <c r="B19" s="47" t="str">
        <f>'Task Priority Tracker '!D41</f>
        <v xml:space="preserve">الإنتهاء من التعاقد مع مجموعة الجوهي  المهندس بهجت عديلي </v>
      </c>
      <c r="C19" s="44">
        <f>'Task Priority Tracker '!H41</f>
        <v>45735</v>
      </c>
      <c r="D19" s="44">
        <f t="shared" si="0"/>
        <v>45805</v>
      </c>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row>
    <row r="20" spans="1:65" x14ac:dyDescent="0.25">
      <c r="A20" s="46">
        <v>18</v>
      </c>
      <c r="B20" s="47" t="str">
        <f>'Task Priority Tracker '!D42</f>
        <v xml:space="preserve">الرد على تقرير الفسوحات مع المياه وفراس </v>
      </c>
      <c r="C20" s="44">
        <f>'Task Priority Tracker '!H42</f>
        <v>45736</v>
      </c>
      <c r="D20" s="44">
        <f t="shared" si="0"/>
        <v>45806</v>
      </c>
      <c r="E20" s="45"/>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5"/>
      <c r="AU20" s="45"/>
      <c r="AV20" s="45"/>
      <c r="AW20" s="45"/>
      <c r="AX20" s="45"/>
      <c r="AY20" s="45"/>
      <c r="AZ20" s="45"/>
      <c r="BA20" s="45"/>
      <c r="BB20" s="45"/>
      <c r="BC20" s="45"/>
      <c r="BD20" s="45"/>
      <c r="BE20" s="45"/>
      <c r="BF20" s="45"/>
      <c r="BG20" s="45"/>
      <c r="BH20" s="45"/>
      <c r="BI20" s="45"/>
      <c r="BJ20" s="45"/>
      <c r="BK20" s="45"/>
      <c r="BL20" s="45"/>
      <c r="BM20" s="45"/>
    </row>
    <row r="21" spans="1:65" x14ac:dyDescent="0.25">
      <c r="A21" s="46">
        <v>19</v>
      </c>
      <c r="B21" s="47" t="str">
        <f>'Task Priority Tracker '!D43</f>
        <v xml:space="preserve"> الخطة المالية للمهندس رمضان للإيصال 2 والهيكل التنظيمي مهم جدًا</v>
      </c>
      <c r="C21" s="44">
        <f>'Task Priority Tracker '!H43</f>
        <v>45658</v>
      </c>
      <c r="D21" s="44">
        <f t="shared" si="0"/>
        <v>45728</v>
      </c>
      <c r="E21" s="45"/>
      <c r="F21" s="45"/>
      <c r="G21" s="45"/>
      <c r="H21" s="45"/>
      <c r="I21" s="45"/>
      <c r="J21" s="45"/>
      <c r="K21" s="45"/>
      <c r="L21" s="45"/>
      <c r="M21" s="45"/>
      <c r="N21" s="45"/>
      <c r="O21" s="45"/>
      <c r="P21" s="45"/>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5"/>
      <c r="AU21" s="45"/>
      <c r="AV21" s="45"/>
      <c r="AW21" s="45"/>
      <c r="AX21" s="45"/>
      <c r="AY21" s="45"/>
      <c r="AZ21" s="45"/>
      <c r="BA21" s="45"/>
      <c r="BB21" s="45"/>
      <c r="BC21" s="45"/>
      <c r="BD21" s="45"/>
      <c r="BE21" s="45"/>
      <c r="BF21" s="45"/>
      <c r="BG21" s="45"/>
      <c r="BH21" s="45"/>
      <c r="BI21" s="45"/>
      <c r="BJ21" s="45"/>
      <c r="BK21" s="45"/>
      <c r="BL21" s="45"/>
      <c r="BM21" s="45"/>
    </row>
    <row r="22" spans="1:65" x14ac:dyDescent="0.25">
      <c r="A22" s="46">
        <v>20</v>
      </c>
      <c r="B22" s="47" t="str">
        <f>'Task Priority Tracker '!D44</f>
        <v xml:space="preserve">تحديد مسؤوليات الاعمال مشروع إيصال 2 </v>
      </c>
      <c r="C22" s="44">
        <f>'Task Priority Tracker '!H44</f>
        <v>45658</v>
      </c>
      <c r="D22" s="44">
        <f t="shared" si="0"/>
        <v>45728</v>
      </c>
      <c r="E22" s="45"/>
      <c r="F22" s="45"/>
      <c r="G22" s="45"/>
      <c r="H22" s="45"/>
      <c r="I22" s="45"/>
      <c r="J22" s="45"/>
      <c r="K22" s="45"/>
      <c r="L22" s="45"/>
      <c r="M22" s="45"/>
      <c r="N22" s="45"/>
      <c r="O22" s="45"/>
      <c r="P22" s="45"/>
      <c r="Q22" s="45"/>
      <c r="R22" s="45"/>
      <c r="S22" s="45"/>
      <c r="T22" s="45"/>
      <c r="U22" s="45"/>
      <c r="V22" s="45"/>
      <c r="W22" s="45"/>
      <c r="X22" s="45"/>
      <c r="Y22" s="45"/>
      <c r="Z22" s="45"/>
      <c r="AA22" s="45"/>
      <c r="AB22" s="45"/>
      <c r="AC22" s="45"/>
      <c r="AD22" s="45"/>
      <c r="AE22" s="45"/>
      <c r="AF22" s="45"/>
      <c r="AG22" s="45"/>
      <c r="AH22" s="45"/>
      <c r="AI22" s="45"/>
      <c r="AJ22" s="45"/>
      <c r="AK22" s="45"/>
      <c r="AL22" s="45"/>
      <c r="AM22" s="45"/>
      <c r="AN22" s="45"/>
      <c r="AO22" s="45"/>
      <c r="AP22" s="45"/>
      <c r="AQ22" s="45"/>
      <c r="AR22" s="45"/>
      <c r="AS22" s="45"/>
      <c r="AT22" s="45"/>
      <c r="AU22" s="45"/>
      <c r="AV22" s="45"/>
      <c r="AW22" s="45"/>
      <c r="AX22" s="45"/>
      <c r="AY22" s="45"/>
      <c r="AZ22" s="45"/>
      <c r="BA22" s="45"/>
      <c r="BB22" s="45"/>
      <c r="BC22" s="45"/>
      <c r="BD22" s="45"/>
      <c r="BE22" s="45"/>
      <c r="BF22" s="45"/>
      <c r="BG22" s="45"/>
      <c r="BH22" s="45"/>
      <c r="BI22" s="45"/>
      <c r="BJ22" s="45"/>
      <c r="BK22" s="45"/>
      <c r="BL22" s="45"/>
      <c r="BM22" s="45"/>
    </row>
    <row r="23" spans="1:65" x14ac:dyDescent="0.25">
      <c r="A23" s="46">
        <v>21</v>
      </c>
      <c r="B23" s="47" t="str">
        <f>'Task Priority Tracker '!D45</f>
        <v xml:space="preserve">الموقف المالي GTC </v>
      </c>
      <c r="C23" s="44">
        <f>'Task Priority Tracker '!H45</f>
        <v>45658</v>
      </c>
      <c r="D23" s="44">
        <f t="shared" si="0"/>
        <v>45728</v>
      </c>
      <c r="E23" s="45"/>
      <c r="F23" s="45"/>
      <c r="G23" s="45"/>
      <c r="H23" s="45"/>
      <c r="I23" s="45"/>
      <c r="J23" s="45"/>
      <c r="K23" s="45"/>
      <c r="L23" s="45"/>
      <c r="M23" s="45"/>
      <c r="N23" s="45"/>
      <c r="O23" s="45"/>
      <c r="P23" s="45"/>
      <c r="Q23" s="45"/>
      <c r="R23" s="45"/>
      <c r="S23" s="45"/>
      <c r="T23" s="45"/>
      <c r="U23" s="45"/>
      <c r="V23" s="45"/>
      <c r="W23" s="45"/>
      <c r="X23" s="45"/>
      <c r="Y23" s="45"/>
      <c r="Z23" s="45"/>
      <c r="AA23" s="45"/>
      <c r="AB23" s="45"/>
      <c r="AC23" s="45"/>
      <c r="AD23" s="45"/>
      <c r="AE23" s="45"/>
      <c r="AF23" s="45"/>
      <c r="AG23" s="45"/>
      <c r="AH23" s="45"/>
      <c r="AI23" s="45"/>
      <c r="AJ23" s="45"/>
      <c r="AK23" s="45"/>
      <c r="AL23" s="45"/>
      <c r="AM23" s="45"/>
      <c r="AN23" s="45"/>
      <c r="AO23" s="45"/>
      <c r="AP23" s="45"/>
      <c r="AQ23" s="45"/>
      <c r="AR23" s="45"/>
      <c r="AS23" s="45"/>
      <c r="AT23" s="45"/>
      <c r="AU23" s="45"/>
      <c r="AV23" s="45"/>
      <c r="AW23" s="45"/>
      <c r="AX23" s="45"/>
      <c r="AY23" s="45"/>
      <c r="AZ23" s="45"/>
      <c r="BA23" s="45"/>
      <c r="BB23" s="45"/>
      <c r="BC23" s="45"/>
      <c r="BD23" s="45"/>
      <c r="BE23" s="45"/>
      <c r="BF23" s="45"/>
      <c r="BG23" s="45"/>
      <c r="BH23" s="45"/>
      <c r="BI23" s="45"/>
      <c r="BJ23" s="45"/>
      <c r="BK23" s="45"/>
      <c r="BL23" s="45"/>
      <c r="BM23" s="45"/>
    </row>
    <row r="24" spans="1:65" x14ac:dyDescent="0.25">
      <c r="A24" s="46">
        <v>22</v>
      </c>
      <c r="B24" s="47" t="str">
        <f>'Task Priority Tracker '!D46</f>
        <v xml:space="preserve"> عمل فرقة للفسوحات لإخلاء الطرف النهائي</v>
      </c>
      <c r="C24" s="44">
        <f>'Task Priority Tracker '!H46</f>
        <v>45658</v>
      </c>
      <c r="D24" s="44">
        <f t="shared" si="0"/>
        <v>45728</v>
      </c>
      <c r="E24" s="45"/>
      <c r="F24" s="45"/>
      <c r="G24" s="45"/>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c r="AM24" s="45"/>
      <c r="AN24" s="45"/>
      <c r="AO24" s="45"/>
      <c r="AP24" s="45"/>
      <c r="AQ24" s="45"/>
      <c r="AR24" s="45"/>
      <c r="AS24" s="45"/>
      <c r="AT24" s="45"/>
      <c r="AU24" s="45"/>
      <c r="AV24" s="45"/>
      <c r="AW24" s="45"/>
      <c r="AX24" s="45"/>
      <c r="AY24" s="45"/>
      <c r="AZ24" s="45"/>
      <c r="BA24" s="45"/>
      <c r="BB24" s="45"/>
      <c r="BC24" s="45"/>
      <c r="BD24" s="45"/>
      <c r="BE24" s="45"/>
      <c r="BF24" s="45"/>
      <c r="BG24" s="45"/>
      <c r="BH24" s="45"/>
      <c r="BI24" s="45"/>
      <c r="BJ24" s="45"/>
      <c r="BK24" s="45"/>
      <c r="BL24" s="45"/>
      <c r="BM24" s="45"/>
    </row>
    <row r="25" spans="1:65" x14ac:dyDescent="0.25">
      <c r="A25" s="46">
        <v>23</v>
      </c>
      <c r="B25" s="47" t="str">
        <f>'Task Priority Tracker '!D47</f>
        <v xml:space="preserve">تنظيف سجل  المقاول مع تركي </v>
      </c>
      <c r="C25" s="44">
        <f>'Task Priority Tracker '!H47</f>
        <v>45728</v>
      </c>
      <c r="D25" s="44">
        <f t="shared" si="0"/>
        <v>45798</v>
      </c>
      <c r="E25" s="45"/>
      <c r="F25" s="45"/>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5"/>
      <c r="BD25" s="45"/>
      <c r="BE25" s="45"/>
      <c r="BF25" s="45"/>
      <c r="BG25" s="45"/>
      <c r="BH25" s="45"/>
      <c r="BI25" s="45"/>
      <c r="BJ25" s="45"/>
      <c r="BK25" s="45"/>
      <c r="BL25" s="45"/>
      <c r="BM25" s="45"/>
    </row>
    <row r="26" spans="1:65" x14ac:dyDescent="0.25">
      <c r="A26" s="46">
        <v>24</v>
      </c>
      <c r="B26" s="47" t="str">
        <f>'Task Priority Tracker '!D48</f>
        <v xml:space="preserve">الوصف الوظيفي لكل موظف بإيصال  من الاهم للأقل  أهمية </v>
      </c>
      <c r="C26" s="44">
        <f>'Task Priority Tracker '!H48</f>
        <v>45658</v>
      </c>
      <c r="D26" s="44">
        <f t="shared" si="0"/>
        <v>45728</v>
      </c>
      <c r="E26" s="45"/>
      <c r="F26" s="45"/>
      <c r="G26" s="45"/>
      <c r="H26" s="45"/>
      <c r="I26" s="45"/>
      <c r="J26" s="45"/>
      <c r="K26" s="45"/>
      <c r="L26" s="45"/>
      <c r="M26" s="45"/>
      <c r="N26" s="45"/>
      <c r="O26" s="45"/>
      <c r="P26" s="45"/>
      <c r="Q26" s="45"/>
      <c r="R26" s="45"/>
      <c r="S26" s="45"/>
      <c r="T26" s="45"/>
      <c r="U26" s="45"/>
      <c r="V26" s="45"/>
      <c r="W26" s="45"/>
      <c r="X26" s="45"/>
      <c r="Y26" s="45"/>
      <c r="Z26" s="45"/>
      <c r="AA26" s="45"/>
      <c r="AB26" s="45"/>
      <c r="AC26" s="45"/>
      <c r="AD26" s="45"/>
      <c r="AE26" s="45"/>
      <c r="AF26" s="45"/>
      <c r="AG26" s="45"/>
      <c r="AH26" s="45"/>
      <c r="AI26" s="45"/>
      <c r="AJ26" s="45"/>
      <c r="AK26" s="45"/>
      <c r="AL26" s="45"/>
      <c r="AM26" s="45"/>
      <c r="AN26" s="45"/>
      <c r="AO26" s="45"/>
      <c r="AP26" s="45"/>
      <c r="AQ26" s="45"/>
      <c r="AR26" s="45"/>
      <c r="AS26" s="45"/>
      <c r="AT26" s="45"/>
      <c r="AU26" s="45"/>
      <c r="AV26" s="45"/>
      <c r="AW26" s="45"/>
      <c r="AX26" s="45"/>
      <c r="AY26" s="45"/>
      <c r="AZ26" s="45"/>
      <c r="BA26" s="45"/>
      <c r="BB26" s="45"/>
      <c r="BC26" s="45"/>
      <c r="BD26" s="45"/>
      <c r="BE26" s="45"/>
      <c r="BF26" s="45"/>
      <c r="BG26" s="45"/>
      <c r="BH26" s="45"/>
      <c r="BI26" s="45"/>
      <c r="BJ26" s="45"/>
      <c r="BK26" s="45"/>
      <c r="BL26" s="45"/>
      <c r="BM26" s="45"/>
    </row>
    <row r="27" spans="1:65" x14ac:dyDescent="0.25">
      <c r="A27" s="46">
        <v>25</v>
      </c>
      <c r="B27" s="47" t="str">
        <f>'Task Priority Tracker '!D49</f>
        <v xml:space="preserve">أسباب العزوف عن مشاريع جدة </v>
      </c>
      <c r="C27" s="44">
        <f>'Task Priority Tracker '!H49</f>
        <v>45658</v>
      </c>
      <c r="D27" s="44">
        <f t="shared" si="0"/>
        <v>45728</v>
      </c>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c r="AM27" s="45"/>
      <c r="AN27" s="45"/>
      <c r="AO27" s="45"/>
      <c r="AP27" s="45"/>
      <c r="AQ27" s="45"/>
      <c r="AR27" s="45"/>
      <c r="AS27" s="45"/>
      <c r="AT27" s="45"/>
      <c r="AU27" s="45"/>
      <c r="AV27" s="45"/>
      <c r="AW27" s="45"/>
      <c r="AX27" s="45"/>
      <c r="AY27" s="45"/>
      <c r="AZ27" s="45"/>
      <c r="BA27" s="45"/>
      <c r="BB27" s="45"/>
      <c r="BC27" s="45"/>
      <c r="BD27" s="45"/>
      <c r="BE27" s="45"/>
      <c r="BF27" s="45"/>
      <c r="BG27" s="45"/>
      <c r="BH27" s="45"/>
      <c r="BI27" s="45"/>
      <c r="BJ27" s="45"/>
      <c r="BK27" s="45"/>
      <c r="BL27" s="45"/>
      <c r="BM27" s="45"/>
    </row>
    <row r="28" spans="1:65" x14ac:dyDescent="0.25">
      <c r="A28" s="46">
        <v>26</v>
      </c>
      <c r="B28" s="47" t="str">
        <f>'Task Priority Tracker '!D50</f>
        <v xml:space="preserve">توقع حركة إيصال للرياض للسنة الحالة </v>
      </c>
      <c r="C28" s="44">
        <f>'Task Priority Tracker '!H50</f>
        <v>45658</v>
      </c>
      <c r="D28" s="44">
        <f t="shared" si="0"/>
        <v>45728</v>
      </c>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row>
    <row r="29" spans="1:65" x14ac:dyDescent="0.25">
      <c r="A29" s="46">
        <v>27</v>
      </c>
      <c r="B29" s="47" t="str">
        <f>'Task Priority Tracker '!D51</f>
        <v xml:space="preserve">سجل مخالفات  إيصال 2  والطرف المتسبب  والمتحمل </v>
      </c>
      <c r="C29" s="44">
        <f>'Task Priority Tracker '!H51</f>
        <v>45658</v>
      </c>
      <c r="D29" s="44">
        <f t="shared" si="0"/>
        <v>45728</v>
      </c>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5"/>
      <c r="AU29" s="45"/>
      <c r="AV29" s="45"/>
      <c r="AW29" s="45"/>
      <c r="AX29" s="45"/>
      <c r="AY29" s="45"/>
      <c r="AZ29" s="45"/>
      <c r="BA29" s="45"/>
      <c r="BB29" s="45"/>
      <c r="BC29" s="45"/>
      <c r="BD29" s="45"/>
      <c r="BE29" s="45"/>
      <c r="BF29" s="45"/>
      <c r="BG29" s="45"/>
      <c r="BH29" s="45"/>
      <c r="BI29" s="45"/>
      <c r="BJ29" s="45"/>
      <c r="BK29" s="45"/>
      <c r="BL29" s="45"/>
      <c r="BM29" s="45"/>
    </row>
    <row r="30" spans="1:65" x14ac:dyDescent="0.25">
      <c r="A30" s="46">
        <v>28</v>
      </c>
      <c r="B30" s="47" t="str">
        <f>'Task Priority Tracker '!D52</f>
        <v xml:space="preserve">ضمان استمرارية إيصال  2 بنفس الطريقة </v>
      </c>
      <c r="C30" s="44">
        <f>'Task Priority Tracker '!H52</f>
        <v>45658</v>
      </c>
      <c r="D30" s="44">
        <f t="shared" si="0"/>
        <v>45728</v>
      </c>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5"/>
      <c r="BM30" s="45"/>
    </row>
    <row r="31" spans="1:65" x14ac:dyDescent="0.25">
      <c r="A31" s="46">
        <v>29</v>
      </c>
      <c r="B31" s="47" t="str">
        <f>'Task Priority Tracker '!D53</f>
        <v>متابعة صرف الختاميات</v>
      </c>
      <c r="C31" s="44">
        <f>'Task Priority Tracker '!H53</f>
        <v>45728</v>
      </c>
      <c r="D31" s="44">
        <f t="shared" si="0"/>
        <v>45798</v>
      </c>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AR31" s="45"/>
      <c r="AS31" s="45"/>
      <c r="AT31" s="45"/>
      <c r="AU31" s="45"/>
      <c r="AV31" s="45"/>
      <c r="AW31" s="45"/>
      <c r="AX31" s="45"/>
      <c r="AY31" s="45"/>
      <c r="AZ31" s="45"/>
      <c r="BA31" s="45"/>
      <c r="BB31" s="45"/>
      <c r="BC31" s="45"/>
      <c r="BD31" s="45"/>
      <c r="BE31" s="45"/>
      <c r="BF31" s="45"/>
      <c r="BG31" s="45"/>
      <c r="BH31" s="45"/>
      <c r="BI31" s="45"/>
      <c r="BJ31" s="45"/>
      <c r="BK31" s="45"/>
      <c r="BL31" s="45"/>
      <c r="BM31" s="45"/>
    </row>
    <row r="32" spans="1:65" x14ac:dyDescent="0.25">
      <c r="A32" s="46">
        <v>30</v>
      </c>
      <c r="B32" s="47" t="str">
        <f>'Task Priority Tracker '!D54</f>
        <v xml:space="preserve">مسوغات الصرف  للمستخلصات الختامية </v>
      </c>
      <c r="C32" s="44">
        <f>'Task Priority Tracker '!H54</f>
        <v>45658</v>
      </c>
      <c r="D32" s="44">
        <f t="shared" si="0"/>
        <v>45728</v>
      </c>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5"/>
      <c r="BG32" s="45"/>
      <c r="BH32" s="45"/>
      <c r="BI32" s="45"/>
      <c r="BJ32" s="45"/>
      <c r="BK32" s="45"/>
      <c r="BL32" s="45"/>
      <c r="BM32" s="45"/>
    </row>
    <row r="33" spans="1:65" x14ac:dyDescent="0.25">
      <c r="A33" s="46">
        <v>31</v>
      </c>
      <c r="B33" s="47" t="str">
        <f>'Task Priority Tracker '!D55</f>
        <v xml:space="preserve">معدل تكلفة الفرقة والمقاول  ومعدل الإنتاج </v>
      </c>
      <c r="C33" s="44">
        <f>'Task Priority Tracker '!H55</f>
        <v>45658</v>
      </c>
      <c r="D33" s="44">
        <f t="shared" si="0"/>
        <v>45728</v>
      </c>
      <c r="E33" s="45"/>
      <c r="F33" s="45"/>
      <c r="G33" s="45"/>
      <c r="H33" s="45"/>
      <c r="I33" s="45"/>
      <c r="J33" s="45"/>
      <c r="K33" s="45"/>
      <c r="L33" s="45"/>
      <c r="M33" s="45"/>
      <c r="N33" s="45"/>
      <c r="O33" s="45"/>
      <c r="P33" s="45"/>
      <c r="Q33" s="45"/>
      <c r="R33" s="45"/>
      <c r="S33" s="45"/>
      <c r="T33" s="45"/>
      <c r="U33" s="45"/>
      <c r="V33" s="45"/>
      <c r="W33" s="45"/>
      <c r="X33" s="45"/>
      <c r="Y33" s="45"/>
      <c r="Z33" s="45"/>
      <c r="AA33" s="45"/>
      <c r="AB33" s="45"/>
      <c r="AC33" s="45"/>
      <c r="AD33" s="45"/>
      <c r="AE33" s="45"/>
      <c r="AF33" s="45"/>
      <c r="AG33" s="45"/>
      <c r="AH33" s="45"/>
      <c r="AI33" s="45"/>
      <c r="AJ33" s="45"/>
      <c r="AK33" s="45"/>
      <c r="AL33" s="45"/>
      <c r="AM33" s="45"/>
      <c r="AN33" s="45"/>
      <c r="AO33" s="45"/>
      <c r="AP33" s="45"/>
      <c r="AQ33" s="45"/>
      <c r="AR33" s="45"/>
      <c r="AS33" s="45"/>
      <c r="AT33" s="45"/>
      <c r="AU33" s="45"/>
      <c r="AV33" s="45"/>
      <c r="AW33" s="45"/>
      <c r="AX33" s="45"/>
      <c r="AY33" s="45"/>
      <c r="AZ33" s="45"/>
      <c r="BA33" s="45"/>
      <c r="BB33" s="45"/>
      <c r="BC33" s="45"/>
      <c r="BD33" s="45"/>
      <c r="BE33" s="45"/>
      <c r="BF33" s="45"/>
      <c r="BG33" s="45"/>
      <c r="BH33" s="45"/>
      <c r="BI33" s="45"/>
      <c r="BJ33" s="45"/>
      <c r="BK33" s="45"/>
      <c r="BL33" s="45"/>
      <c r="BM33" s="45"/>
    </row>
    <row r="34" spans="1:65" x14ac:dyDescent="0.25">
      <c r="A34" s="46">
        <v>32</v>
      </c>
      <c r="B34" s="47" t="str">
        <f>'Task Priority Tracker '!D56</f>
        <v>البنك الفرنسي</v>
      </c>
      <c r="C34" s="44">
        <f>'Task Priority Tracker '!H56</f>
        <v>45658</v>
      </c>
      <c r="D34" s="44">
        <f t="shared" si="0"/>
        <v>45728</v>
      </c>
      <c r="E34" s="45"/>
      <c r="F34" s="45"/>
      <c r="G34" s="45"/>
      <c r="H34" s="45"/>
      <c r="I34" s="45"/>
      <c r="J34" s="45"/>
      <c r="K34" s="45"/>
      <c r="L34" s="45"/>
      <c r="M34" s="45"/>
      <c r="N34" s="45"/>
      <c r="O34" s="45"/>
      <c r="P34" s="45"/>
      <c r="Q34" s="45"/>
      <c r="R34" s="45"/>
      <c r="S34" s="45"/>
      <c r="T34" s="45"/>
      <c r="U34" s="45"/>
      <c r="V34" s="45"/>
      <c r="W34" s="45"/>
      <c r="X34" s="45"/>
      <c r="Y34" s="45"/>
      <c r="Z34" s="45"/>
      <c r="AA34" s="45"/>
      <c r="AB34" s="45"/>
      <c r="AC34" s="45"/>
      <c r="AD34" s="45"/>
      <c r="AE34" s="45"/>
      <c r="AF34" s="45"/>
      <c r="AG34" s="45"/>
      <c r="AH34" s="45"/>
      <c r="AI34" s="45"/>
      <c r="AJ34" s="45"/>
      <c r="AK34" s="45"/>
      <c r="AL34" s="45"/>
      <c r="AM34" s="45"/>
      <c r="AN34" s="45"/>
      <c r="AO34" s="45"/>
      <c r="AP34" s="45"/>
      <c r="AQ34" s="45"/>
      <c r="AR34" s="45"/>
      <c r="AS34" s="45"/>
      <c r="AT34" s="45"/>
      <c r="AU34" s="45"/>
      <c r="AV34" s="45"/>
      <c r="AW34" s="45"/>
      <c r="AX34" s="45"/>
      <c r="AY34" s="45"/>
      <c r="AZ34" s="45"/>
      <c r="BA34" s="45"/>
      <c r="BB34" s="45"/>
      <c r="BC34" s="45"/>
      <c r="BD34" s="45"/>
      <c r="BE34" s="45"/>
      <c r="BF34" s="45"/>
      <c r="BG34" s="45"/>
      <c r="BH34" s="45"/>
      <c r="BI34" s="45"/>
      <c r="BJ34" s="45"/>
      <c r="BK34" s="45"/>
      <c r="BL34" s="45"/>
      <c r="BM34" s="45"/>
    </row>
    <row r="35" spans="1:65" x14ac:dyDescent="0.25">
      <c r="A35" s="46">
        <v>33</v>
      </c>
      <c r="B35" s="47" t="str">
        <f>'Task Priority Tracker '!D57</f>
        <v xml:space="preserve">بنك الرياض </v>
      </c>
      <c r="C35" s="44">
        <f>'Task Priority Tracker '!H57</f>
        <v>45658</v>
      </c>
      <c r="D35" s="44">
        <f t="shared" si="0"/>
        <v>45728</v>
      </c>
      <c r="E35" s="45"/>
      <c r="F35" s="45"/>
      <c r="G35" s="45"/>
      <c r="H35" s="45"/>
      <c r="I35" s="45"/>
      <c r="J35" s="45"/>
      <c r="K35" s="45"/>
      <c r="L35" s="45"/>
      <c r="M35" s="45"/>
      <c r="N35" s="45"/>
      <c r="O35" s="45"/>
      <c r="P35" s="45"/>
      <c r="Q35" s="45"/>
      <c r="R35" s="45"/>
      <c r="S35" s="45"/>
      <c r="T35" s="45"/>
      <c r="U35" s="45"/>
      <c r="V35" s="45"/>
      <c r="W35" s="45"/>
      <c r="X35" s="45"/>
      <c r="Y35" s="45"/>
      <c r="Z35" s="45"/>
      <c r="AA35" s="45"/>
      <c r="AB35" s="45"/>
      <c r="AC35" s="45"/>
      <c r="AD35" s="45"/>
      <c r="AE35" s="45"/>
      <c r="AF35" s="45"/>
      <c r="AG35" s="45"/>
      <c r="AH35" s="45"/>
      <c r="AI35" s="45"/>
      <c r="AJ35" s="45"/>
      <c r="AK35" s="45"/>
      <c r="AL35" s="45"/>
      <c r="AM35" s="45"/>
      <c r="AN35" s="45"/>
      <c r="AO35" s="45"/>
      <c r="AP35" s="45"/>
      <c r="AQ35" s="45"/>
      <c r="AR35" s="45"/>
      <c r="AS35" s="45"/>
      <c r="AT35" s="45"/>
      <c r="AU35" s="45"/>
      <c r="AV35" s="45"/>
      <c r="AW35" s="45"/>
      <c r="AX35" s="45"/>
      <c r="AY35" s="45"/>
      <c r="AZ35" s="45"/>
      <c r="BA35" s="45"/>
      <c r="BB35" s="45"/>
      <c r="BC35" s="45"/>
      <c r="BD35" s="45"/>
      <c r="BE35" s="45"/>
      <c r="BF35" s="45"/>
      <c r="BG35" s="45"/>
      <c r="BH35" s="45"/>
      <c r="BI35" s="45"/>
      <c r="BJ35" s="45"/>
      <c r="BK35" s="45"/>
      <c r="BL35" s="45"/>
      <c r="BM35" s="45"/>
    </row>
    <row r="36" spans="1:65" x14ac:dyDescent="0.25">
      <c r="A36" s="46">
        <v>34</v>
      </c>
      <c r="B36" s="47" t="str">
        <f>'Task Priority Tracker '!D58</f>
        <v>إبراهيم العلي والعوير: مكان نجد مطابقة أبيار القصيم</v>
      </c>
      <c r="C36" s="44">
        <f>'Task Priority Tracker '!H58</f>
        <v>45658</v>
      </c>
      <c r="D36" s="44">
        <f t="shared" si="0"/>
        <v>45728</v>
      </c>
      <c r="E36" s="45"/>
      <c r="F36" s="45"/>
      <c r="G36" s="45"/>
      <c r="H36" s="45"/>
      <c r="I36" s="45"/>
      <c r="J36" s="45"/>
      <c r="K36" s="45"/>
      <c r="L36" s="45"/>
      <c r="M36" s="45"/>
      <c r="N36" s="45"/>
      <c r="O36" s="45"/>
      <c r="P36" s="45"/>
      <c r="Q36" s="45"/>
      <c r="R36" s="45"/>
      <c r="S36" s="45"/>
      <c r="T36" s="45"/>
      <c r="U36" s="45"/>
      <c r="V36" s="45"/>
      <c r="W36" s="45"/>
      <c r="X36" s="45"/>
      <c r="Y36" s="45"/>
      <c r="Z36" s="45"/>
      <c r="AA36" s="45"/>
      <c r="AB36" s="45"/>
      <c r="AC36" s="45"/>
      <c r="AD36" s="45"/>
      <c r="AE36" s="45"/>
      <c r="AF36" s="45"/>
      <c r="AG36" s="45"/>
      <c r="AH36" s="45"/>
      <c r="AI36" s="45"/>
      <c r="AJ36" s="45"/>
      <c r="AK36" s="45"/>
      <c r="AL36" s="45"/>
      <c r="AM36" s="45"/>
      <c r="AN36" s="45"/>
      <c r="AO36" s="45"/>
      <c r="AP36" s="45"/>
      <c r="AQ36" s="45"/>
      <c r="AR36" s="45"/>
      <c r="AS36" s="45"/>
      <c r="AT36" s="45"/>
      <c r="AU36" s="45"/>
      <c r="AV36" s="45"/>
      <c r="AW36" s="45"/>
      <c r="AX36" s="45"/>
      <c r="AY36" s="45"/>
      <c r="AZ36" s="45"/>
      <c r="BA36" s="45"/>
      <c r="BB36" s="45"/>
      <c r="BC36" s="45"/>
      <c r="BD36" s="45"/>
      <c r="BE36" s="45"/>
      <c r="BF36" s="45"/>
      <c r="BG36" s="45"/>
      <c r="BH36" s="45"/>
      <c r="BI36" s="45"/>
      <c r="BJ36" s="45"/>
      <c r="BK36" s="45"/>
      <c r="BL36" s="45"/>
      <c r="BM36" s="45"/>
    </row>
    <row r="37" spans="1:65" x14ac:dyDescent="0.25">
      <c r="A37" s="46">
        <v>35</v>
      </c>
      <c r="B37" s="47" t="str">
        <f>'Task Priority Tracker '!D59</f>
        <v>تحديث البنوك</v>
      </c>
      <c r="C37" s="44">
        <f>'Task Priority Tracker '!H59</f>
        <v>45658</v>
      </c>
      <c r="D37" s="44">
        <f t="shared" si="0"/>
        <v>45728</v>
      </c>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45"/>
      <c r="BE37" s="45"/>
      <c r="BF37" s="45"/>
      <c r="BG37" s="45"/>
      <c r="BH37" s="45"/>
      <c r="BI37" s="45"/>
      <c r="BJ37" s="45"/>
      <c r="BK37" s="45"/>
      <c r="BL37" s="45"/>
      <c r="BM37" s="45"/>
    </row>
    <row r="38" spans="1:65" x14ac:dyDescent="0.25">
      <c r="A38" s="46">
        <v>36</v>
      </c>
      <c r="B38" s="47" t="str">
        <f>'Task Priority Tracker '!D60</f>
        <v>عقود الإيجار</v>
      </c>
      <c r="C38" s="44">
        <f>'Task Priority Tracker '!H60</f>
        <v>45658</v>
      </c>
      <c r="D38" s="44">
        <f t="shared" si="0"/>
        <v>45728</v>
      </c>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45"/>
      <c r="AW38" s="45"/>
      <c r="AX38" s="45"/>
      <c r="AY38" s="45"/>
      <c r="AZ38" s="45"/>
      <c r="BA38" s="45"/>
      <c r="BB38" s="45"/>
      <c r="BC38" s="45"/>
      <c r="BD38" s="45"/>
      <c r="BE38" s="45"/>
      <c r="BF38" s="45"/>
      <c r="BG38" s="45"/>
      <c r="BH38" s="45"/>
      <c r="BI38" s="45"/>
      <c r="BJ38" s="45"/>
      <c r="BK38" s="45"/>
      <c r="BL38" s="45"/>
      <c r="BM38" s="45"/>
    </row>
    <row r="39" spans="1:65" x14ac:dyDescent="0.25">
      <c r="A39" s="46">
        <v>37</v>
      </c>
      <c r="B39" s="47" t="str">
        <f>'Task Priority Tracker '!D61</f>
        <v>البرنامج الجديد مع الشامي</v>
      </c>
      <c r="C39" s="44">
        <f>'Task Priority Tracker '!H61</f>
        <v>45658</v>
      </c>
      <c r="D39" s="44">
        <f t="shared" si="0"/>
        <v>45728</v>
      </c>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5"/>
      <c r="BJ39" s="45"/>
      <c r="BK39" s="45"/>
      <c r="BL39" s="45"/>
      <c r="BM39" s="45"/>
    </row>
    <row r="40" spans="1:65" x14ac:dyDescent="0.25">
      <c r="A40" s="46">
        <v>38</v>
      </c>
      <c r="B40" s="47" t="str">
        <f>'Task Priority Tracker '!D62</f>
        <v>البنك الفرنسي</v>
      </c>
      <c r="C40" s="44">
        <f>'Task Priority Tracker '!H62</f>
        <v>45728</v>
      </c>
      <c r="D40" s="44">
        <f t="shared" si="0"/>
        <v>45798</v>
      </c>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5"/>
      <c r="AX40" s="45"/>
      <c r="AY40" s="45"/>
      <c r="AZ40" s="45"/>
      <c r="BA40" s="45"/>
      <c r="BB40" s="45"/>
      <c r="BC40" s="45"/>
      <c r="BD40" s="45"/>
      <c r="BE40" s="45"/>
      <c r="BF40" s="45"/>
      <c r="BG40" s="45"/>
      <c r="BH40" s="45"/>
      <c r="BI40" s="45"/>
      <c r="BJ40" s="45"/>
      <c r="BK40" s="45"/>
      <c r="BL40" s="45"/>
      <c r="BM40" s="45"/>
    </row>
    <row r="41" spans="1:65" x14ac:dyDescent="0.25">
      <c r="A41" s="46">
        <v>39</v>
      </c>
      <c r="B41" s="47" t="str">
        <f>'Task Priority Tracker '!D63</f>
        <v xml:space="preserve">الزكاة والدخل والضريبة ( تعيين مستشار للإستفادة من المبادرة  ) </v>
      </c>
      <c r="C41" s="44">
        <f>'Task Priority Tracker '!H63</f>
        <v>45658</v>
      </c>
      <c r="D41" s="44">
        <f t="shared" si="0"/>
        <v>45728</v>
      </c>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5"/>
      <c r="AT41" s="45"/>
      <c r="AU41" s="45"/>
      <c r="AV41" s="45"/>
      <c r="AW41" s="45"/>
      <c r="AX41" s="45"/>
      <c r="AY41" s="45"/>
      <c r="AZ41" s="45"/>
      <c r="BA41" s="45"/>
      <c r="BB41" s="45"/>
      <c r="BC41" s="45"/>
      <c r="BD41" s="45"/>
      <c r="BE41" s="45"/>
      <c r="BF41" s="45"/>
      <c r="BG41" s="45"/>
      <c r="BH41" s="45"/>
      <c r="BI41" s="45"/>
      <c r="BJ41" s="45"/>
      <c r="BK41" s="45"/>
      <c r="BL41" s="45"/>
      <c r="BM41" s="45"/>
    </row>
    <row r="42" spans="1:65" x14ac:dyDescent="0.25">
      <c r="A42" s="46">
        <v>40</v>
      </c>
      <c r="B42" s="47" t="str">
        <f>'Task Priority Tracker '!D64</f>
        <v>الضمانات النهائية</v>
      </c>
      <c r="C42" s="44">
        <f>'Task Priority Tracker '!H64</f>
        <v>45658</v>
      </c>
      <c r="D42" s="44">
        <f t="shared" si="0"/>
        <v>45728</v>
      </c>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5"/>
      <c r="AY42" s="45"/>
      <c r="AZ42" s="45"/>
      <c r="BA42" s="45"/>
      <c r="BB42" s="45"/>
      <c r="BC42" s="45"/>
      <c r="BD42" s="45"/>
      <c r="BE42" s="45"/>
      <c r="BF42" s="45"/>
      <c r="BG42" s="45"/>
      <c r="BH42" s="45"/>
      <c r="BI42" s="45"/>
      <c r="BJ42" s="45"/>
      <c r="BK42" s="45"/>
      <c r="BL42" s="45"/>
      <c r="BM42" s="45"/>
    </row>
    <row r="43" spans="1:65" x14ac:dyDescent="0.25">
      <c r="A43" s="46">
        <v>41</v>
      </c>
      <c r="B43" s="47" t="str">
        <f>'Task Priority Tracker '!D65</f>
        <v>المراجعة الدورية لموقع رماح وتقرير شهري</v>
      </c>
      <c r="C43" s="44">
        <f>'Task Priority Tracker '!H65</f>
        <v>45658</v>
      </c>
      <c r="D43" s="44">
        <f t="shared" si="0"/>
        <v>45728</v>
      </c>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45"/>
      <c r="BL43" s="45"/>
      <c r="BM43" s="45"/>
    </row>
    <row r="44" spans="1:65" x14ac:dyDescent="0.25">
      <c r="A44" s="46">
        <v>42</v>
      </c>
      <c r="B44" s="47" t="str">
        <f>'Task Priority Tracker '!D66</f>
        <v xml:space="preserve">الميزانية  تجنب مخالفة الأيداع </v>
      </c>
      <c r="C44" s="44">
        <f>'Task Priority Tracker '!H66</f>
        <v>45658</v>
      </c>
      <c r="D44" s="44">
        <f t="shared" si="0"/>
        <v>45728</v>
      </c>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45"/>
      <c r="BB44" s="45"/>
      <c r="BC44" s="45"/>
      <c r="BD44" s="45"/>
      <c r="BE44" s="45"/>
      <c r="BF44" s="45"/>
      <c r="BG44" s="45"/>
      <c r="BH44" s="45"/>
      <c r="BI44" s="45"/>
      <c r="BJ44" s="45"/>
      <c r="BK44" s="45"/>
      <c r="BL44" s="45"/>
      <c r="BM44" s="45"/>
    </row>
    <row r="45" spans="1:65" x14ac:dyDescent="0.25">
      <c r="A45" s="46">
        <v>43</v>
      </c>
      <c r="B45" s="47" t="str">
        <f>'Task Priority Tracker '!D67</f>
        <v>الهيئة العامة للزكاة والدخل</v>
      </c>
      <c r="C45" s="44">
        <f>'Task Priority Tracker '!H67</f>
        <v>45658</v>
      </c>
      <c r="D45" s="44">
        <f t="shared" si="0"/>
        <v>45728</v>
      </c>
      <c r="E45" s="45"/>
      <c r="F45" s="45"/>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c r="BE45" s="45"/>
      <c r="BF45" s="45"/>
      <c r="BG45" s="45"/>
      <c r="BH45" s="45"/>
      <c r="BI45" s="45"/>
      <c r="BJ45" s="45"/>
      <c r="BK45" s="45"/>
      <c r="BL45" s="45"/>
      <c r="BM45" s="45"/>
    </row>
    <row r="46" spans="1:65" x14ac:dyDescent="0.25">
      <c r="A46" s="46">
        <v>44</v>
      </c>
      <c r="B46" s="47" t="str">
        <f>'Task Priority Tracker '!D68</f>
        <v>أبو حمود العنزي: الدفعات</v>
      </c>
      <c r="C46" s="44">
        <f>'Task Priority Tracker '!H68</f>
        <v>45658</v>
      </c>
      <c r="D46" s="44">
        <f t="shared" si="0"/>
        <v>45728</v>
      </c>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5"/>
      <c r="AL46" s="45"/>
      <c r="AM46" s="45"/>
      <c r="AN46" s="45"/>
      <c r="AO46" s="45"/>
      <c r="AP46" s="45"/>
      <c r="AQ46" s="45"/>
      <c r="AR46" s="45"/>
      <c r="AS46" s="45"/>
      <c r="AT46" s="45"/>
      <c r="AU46" s="45"/>
      <c r="AV46" s="45"/>
      <c r="AW46" s="45"/>
      <c r="AX46" s="45"/>
      <c r="AY46" s="45"/>
      <c r="AZ46" s="45"/>
      <c r="BA46" s="45"/>
      <c r="BB46" s="45"/>
      <c r="BC46" s="45"/>
      <c r="BD46" s="45"/>
      <c r="BE46" s="45"/>
      <c r="BF46" s="45"/>
      <c r="BG46" s="45"/>
      <c r="BH46" s="45"/>
      <c r="BI46" s="45"/>
      <c r="BJ46" s="45"/>
      <c r="BK46" s="45"/>
      <c r="BL46" s="45"/>
      <c r="BM46" s="45"/>
    </row>
    <row r="47" spans="1:65" x14ac:dyDescent="0.25">
      <c r="A47" s="46">
        <v>45</v>
      </c>
      <c r="B47" s="47" t="str">
        <f>'Task Priority Tracker '!D69</f>
        <v>أعمال آخر العام لإنهاء الميزانيات</v>
      </c>
      <c r="C47" s="44">
        <f>'Task Priority Tracker '!H69</f>
        <v>45658</v>
      </c>
      <c r="D47" s="44">
        <f t="shared" si="0"/>
        <v>45728</v>
      </c>
      <c r="E47" s="45"/>
      <c r="F47" s="45"/>
      <c r="G47" s="45"/>
      <c r="H47" s="45"/>
      <c r="I47" s="45"/>
      <c r="J47" s="45"/>
      <c r="K47" s="45"/>
      <c r="L47" s="45"/>
      <c r="M47" s="45"/>
      <c r="N47" s="45"/>
      <c r="O47" s="45"/>
      <c r="P47" s="45"/>
      <c r="Q47" s="45"/>
      <c r="R47" s="45"/>
      <c r="S47" s="45"/>
      <c r="T47" s="45"/>
      <c r="U47" s="45"/>
      <c r="V47" s="45"/>
      <c r="W47" s="45"/>
      <c r="X47" s="45"/>
      <c r="Y47" s="45"/>
      <c r="Z47" s="45"/>
      <c r="AA47" s="45"/>
      <c r="AB47" s="45"/>
      <c r="AC47" s="45"/>
      <c r="AD47" s="45"/>
      <c r="AE47" s="45"/>
      <c r="AF47" s="45"/>
      <c r="AG47" s="45"/>
      <c r="AH47" s="45"/>
      <c r="AI47" s="45"/>
      <c r="AJ47" s="45"/>
      <c r="AK47" s="45"/>
      <c r="AL47" s="45"/>
      <c r="AM47" s="45"/>
      <c r="AN47" s="45"/>
      <c r="AO47" s="45"/>
      <c r="AP47" s="45"/>
      <c r="AQ47" s="45"/>
      <c r="AR47" s="45"/>
      <c r="AS47" s="45"/>
      <c r="AT47" s="45"/>
      <c r="AU47" s="45"/>
      <c r="AV47" s="45"/>
      <c r="AW47" s="45"/>
      <c r="AX47" s="45"/>
      <c r="AY47" s="45"/>
      <c r="AZ47" s="45"/>
      <c r="BA47" s="45"/>
      <c r="BB47" s="45"/>
      <c r="BC47" s="45"/>
      <c r="BD47" s="45"/>
      <c r="BE47" s="45"/>
      <c r="BF47" s="45"/>
      <c r="BG47" s="45"/>
      <c r="BH47" s="45"/>
      <c r="BI47" s="45"/>
      <c r="BJ47" s="45"/>
      <c r="BK47" s="45"/>
      <c r="BL47" s="45"/>
      <c r="BM47" s="45"/>
    </row>
    <row r="48" spans="1:65" x14ac:dyDescent="0.25">
      <c r="A48" s="46">
        <v>46</v>
      </c>
      <c r="B48" s="47" t="str">
        <f>'Task Priority Tracker '!D70</f>
        <v>آجل إنهاء الموقف</v>
      </c>
      <c r="C48" s="44">
        <f>'Task Priority Tracker '!H70</f>
        <v>45658</v>
      </c>
      <c r="D48" s="44">
        <f t="shared" si="0"/>
        <v>45728</v>
      </c>
      <c r="E48" s="45"/>
      <c r="F48" s="45"/>
      <c r="G48" s="45"/>
      <c r="H48" s="45"/>
      <c r="I48" s="45"/>
      <c r="J48" s="45"/>
      <c r="K48" s="45"/>
      <c r="L48" s="45"/>
      <c r="M48" s="45"/>
      <c r="N48" s="45"/>
      <c r="O48" s="45"/>
      <c r="P48" s="45"/>
      <c r="Q48" s="45"/>
      <c r="R48" s="45"/>
      <c r="S48" s="45"/>
      <c r="T48" s="45"/>
      <c r="U48" s="45"/>
      <c r="V48" s="45"/>
      <c r="W48" s="45"/>
      <c r="X48" s="45"/>
      <c r="Y48" s="45"/>
      <c r="Z48" s="45"/>
      <c r="AA48" s="45"/>
      <c r="AB48" s="45"/>
      <c r="AC48" s="45"/>
      <c r="AD48" s="45"/>
      <c r="AE48" s="45"/>
      <c r="AF48" s="45"/>
      <c r="AG48" s="45"/>
      <c r="AH48" s="45"/>
      <c r="AI48" s="45"/>
      <c r="AJ48" s="45"/>
      <c r="AK48" s="45"/>
      <c r="AL48" s="45"/>
      <c r="AM48" s="45"/>
      <c r="AN48" s="45"/>
      <c r="AO48" s="45"/>
      <c r="AP48" s="45"/>
      <c r="AQ48" s="45"/>
      <c r="AR48" s="45"/>
      <c r="AS48" s="45"/>
      <c r="AT48" s="45"/>
      <c r="AU48" s="45"/>
      <c r="AV48" s="45"/>
      <c r="AW48" s="45"/>
      <c r="AX48" s="45"/>
      <c r="AY48" s="45"/>
      <c r="AZ48" s="45"/>
      <c r="BA48" s="45"/>
      <c r="BB48" s="45"/>
      <c r="BC48" s="45"/>
      <c r="BD48" s="45"/>
      <c r="BE48" s="45"/>
      <c r="BF48" s="45"/>
      <c r="BG48" s="45"/>
      <c r="BH48" s="45"/>
      <c r="BI48" s="45"/>
      <c r="BJ48" s="45"/>
      <c r="BK48" s="45"/>
      <c r="BL48" s="45"/>
      <c r="BM48" s="45"/>
    </row>
    <row r="49" spans="1:65" x14ac:dyDescent="0.25">
      <c r="A49" s="46">
        <v>47</v>
      </c>
      <c r="B49" s="47" t="str">
        <f>'Task Priority Tracker '!D71</f>
        <v>آلية احتساب الضمانات والقروض على العمليات</v>
      </c>
      <c r="C49" s="44">
        <f>'Task Priority Tracker '!H71</f>
        <v>45658</v>
      </c>
      <c r="D49" s="44">
        <f t="shared" si="0"/>
        <v>45728</v>
      </c>
      <c r="E49" s="45"/>
      <c r="F49" s="45"/>
      <c r="G49" s="45"/>
      <c r="H49" s="45"/>
      <c r="I49" s="45"/>
      <c r="J49" s="45"/>
      <c r="K49" s="45"/>
      <c r="L49" s="45"/>
      <c r="M49" s="45"/>
      <c r="N49" s="45"/>
      <c r="O49" s="45"/>
      <c r="P49" s="45"/>
      <c r="Q49" s="45"/>
      <c r="R49" s="45"/>
      <c r="S49" s="45"/>
      <c r="T49" s="45"/>
      <c r="U49" s="45"/>
      <c r="V49" s="45"/>
      <c r="W49" s="45"/>
      <c r="X49" s="45"/>
      <c r="Y49" s="45"/>
      <c r="Z49" s="45"/>
      <c r="AA49" s="45"/>
      <c r="AB49" s="45"/>
      <c r="AC49" s="45"/>
      <c r="AD49" s="45"/>
      <c r="AE49" s="45"/>
      <c r="AF49" s="45"/>
      <c r="AG49" s="45"/>
      <c r="AH49" s="45"/>
      <c r="AI49" s="45"/>
      <c r="AJ49" s="45"/>
      <c r="AK49" s="45"/>
      <c r="AL49" s="45"/>
      <c r="AM49" s="45"/>
      <c r="AN49" s="45"/>
      <c r="AO49" s="45"/>
      <c r="AP49" s="45"/>
      <c r="AQ49" s="45"/>
      <c r="AR49" s="45"/>
      <c r="AS49" s="45"/>
      <c r="AT49" s="45"/>
      <c r="AU49" s="45"/>
      <c r="AV49" s="45"/>
      <c r="AW49" s="45"/>
      <c r="AX49" s="45"/>
      <c r="AY49" s="45"/>
      <c r="AZ49" s="45"/>
      <c r="BA49" s="45"/>
      <c r="BB49" s="45"/>
      <c r="BC49" s="45"/>
      <c r="BD49" s="45"/>
      <c r="BE49" s="45"/>
      <c r="BF49" s="45"/>
      <c r="BG49" s="45"/>
      <c r="BH49" s="45"/>
      <c r="BI49" s="45"/>
      <c r="BJ49" s="45"/>
      <c r="BK49" s="45"/>
      <c r="BL49" s="45"/>
      <c r="BM49" s="45"/>
    </row>
    <row r="50" spans="1:65" x14ac:dyDescent="0.25">
      <c r="A50" s="46">
        <v>48</v>
      </c>
      <c r="B50" s="47" t="str">
        <f>'Task Priority Tracker '!D72</f>
        <v>بنك الإنماء 2024: مشروع موريتانيا</v>
      </c>
      <c r="C50" s="44">
        <f>'Task Priority Tracker '!H72</f>
        <v>45658</v>
      </c>
      <c r="D50" s="44">
        <f t="shared" si="0"/>
        <v>45728</v>
      </c>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45"/>
      <c r="AP50" s="45"/>
      <c r="AQ50" s="45"/>
      <c r="AR50" s="45"/>
      <c r="AS50" s="45"/>
      <c r="AT50" s="45"/>
      <c r="AU50" s="45"/>
      <c r="AV50" s="45"/>
      <c r="AW50" s="45"/>
      <c r="AX50" s="45"/>
      <c r="AY50" s="45"/>
      <c r="AZ50" s="45"/>
      <c r="BA50" s="45"/>
      <c r="BB50" s="45"/>
      <c r="BC50" s="45"/>
      <c r="BD50" s="45"/>
      <c r="BE50" s="45"/>
      <c r="BF50" s="45"/>
      <c r="BG50" s="45"/>
      <c r="BH50" s="45"/>
      <c r="BI50" s="45"/>
      <c r="BJ50" s="45"/>
      <c r="BK50" s="45"/>
      <c r="BL50" s="45"/>
      <c r="BM50" s="45"/>
    </row>
    <row r="51" spans="1:65" x14ac:dyDescent="0.25">
      <c r="A51" s="46">
        <v>49</v>
      </c>
      <c r="B51" s="47" t="str">
        <f>'Task Priority Tracker '!D73</f>
        <v>بنك الرياض وحسابات جلمود: الدخول واستخدام مستخدم ثاني لحسابات جلمود</v>
      </c>
      <c r="C51" s="44">
        <f>'Task Priority Tracker '!H73</f>
        <v>45658</v>
      </c>
      <c r="D51" s="44">
        <f t="shared" si="0"/>
        <v>45728</v>
      </c>
      <c r="E51" s="45"/>
      <c r="F51" s="45"/>
      <c r="G51" s="45"/>
      <c r="H51" s="45"/>
      <c r="I51" s="45"/>
      <c r="J51" s="45"/>
      <c r="K51" s="45"/>
      <c r="L51" s="45"/>
      <c r="M51" s="45"/>
      <c r="N51" s="45"/>
      <c r="O51" s="45"/>
      <c r="P51" s="45"/>
      <c r="Q51" s="45"/>
      <c r="R51" s="45"/>
      <c r="S51" s="45"/>
      <c r="T51" s="45"/>
      <c r="U51" s="45"/>
      <c r="V51" s="45"/>
      <c r="W51" s="45"/>
      <c r="X51" s="45"/>
      <c r="Y51" s="45"/>
      <c r="Z51" s="45"/>
      <c r="AA51" s="45"/>
      <c r="AB51" s="45"/>
      <c r="AC51" s="45"/>
      <c r="AD51" s="45"/>
      <c r="AE51" s="45"/>
      <c r="AF51" s="45"/>
      <c r="AG51" s="45"/>
      <c r="AH51" s="45"/>
      <c r="AI51" s="45"/>
      <c r="AJ51" s="45"/>
      <c r="AK51" s="45"/>
      <c r="AL51" s="45"/>
      <c r="AM51" s="45"/>
      <c r="AN51" s="45"/>
      <c r="AO51" s="45"/>
      <c r="AP51" s="45"/>
      <c r="AQ51" s="45"/>
      <c r="AR51" s="45"/>
      <c r="AS51" s="45"/>
      <c r="AT51" s="45"/>
      <c r="AU51" s="45"/>
      <c r="AV51" s="45"/>
      <c r="AW51" s="45"/>
      <c r="AX51" s="45"/>
      <c r="AY51" s="45"/>
      <c r="AZ51" s="45"/>
      <c r="BA51" s="45"/>
      <c r="BB51" s="45"/>
      <c r="BC51" s="45"/>
      <c r="BD51" s="45"/>
      <c r="BE51" s="45"/>
      <c r="BF51" s="45"/>
      <c r="BG51" s="45"/>
      <c r="BH51" s="45"/>
      <c r="BI51" s="45"/>
      <c r="BJ51" s="45"/>
      <c r="BK51" s="45"/>
      <c r="BL51" s="45"/>
      <c r="BM51" s="45"/>
    </row>
    <row r="52" spans="1:65" x14ac:dyDescent="0.25">
      <c r="A52" s="46">
        <v>50</v>
      </c>
      <c r="B52" s="47" t="str">
        <f>'Task Priority Tracker '!D74</f>
        <v>بنك الرياض: تجديد التسهيلات مع الأستاذ شريف وملاحظات التسهيلات مع ملاحظات سما</v>
      </c>
      <c r="C52" s="44">
        <f>'Task Priority Tracker '!H74</f>
        <v>45658</v>
      </c>
      <c r="D52" s="44">
        <f t="shared" si="0"/>
        <v>45728</v>
      </c>
      <c r="E52" s="45"/>
      <c r="F52" s="45"/>
      <c r="G52" s="45"/>
      <c r="H52" s="45"/>
      <c r="I52" s="45"/>
      <c r="J52" s="45"/>
      <c r="K52" s="45"/>
      <c r="L52" s="45"/>
      <c r="M52" s="45"/>
      <c r="N52" s="45"/>
      <c r="O52" s="45"/>
      <c r="P52" s="45"/>
      <c r="Q52" s="45"/>
      <c r="R52" s="45"/>
      <c r="S52" s="45"/>
      <c r="T52" s="45"/>
      <c r="U52" s="45"/>
      <c r="V52" s="45"/>
      <c r="W52" s="45"/>
      <c r="X52" s="45"/>
      <c r="Y52" s="45"/>
      <c r="Z52" s="45"/>
      <c r="AA52" s="45"/>
      <c r="AB52" s="45"/>
      <c r="AC52" s="45"/>
      <c r="AD52" s="45"/>
      <c r="AE52" s="45"/>
      <c r="AF52" s="45"/>
      <c r="AG52" s="45"/>
      <c r="AH52" s="45"/>
      <c r="AI52" s="45"/>
      <c r="AJ52" s="45"/>
      <c r="AK52" s="45"/>
      <c r="AL52" s="45"/>
      <c r="AM52" s="45"/>
      <c r="AN52" s="45"/>
      <c r="AO52" s="45"/>
      <c r="AP52" s="45"/>
      <c r="AQ52" s="45"/>
      <c r="AR52" s="45"/>
      <c r="AS52" s="45"/>
      <c r="AT52" s="45"/>
      <c r="AU52" s="45"/>
      <c r="AV52" s="45"/>
      <c r="AW52" s="45"/>
      <c r="AX52" s="45"/>
      <c r="AY52" s="45"/>
      <c r="AZ52" s="45"/>
      <c r="BA52" s="45"/>
      <c r="BB52" s="45"/>
      <c r="BC52" s="45"/>
      <c r="BD52" s="45"/>
      <c r="BE52" s="45"/>
      <c r="BF52" s="45"/>
      <c r="BG52" s="45"/>
      <c r="BH52" s="45"/>
      <c r="BI52" s="45"/>
      <c r="BJ52" s="45"/>
      <c r="BK52" s="45"/>
      <c r="BL52" s="45"/>
      <c r="BM52" s="45"/>
    </row>
    <row r="53" spans="1:65" x14ac:dyDescent="0.25">
      <c r="A53" s="46">
        <v>51</v>
      </c>
      <c r="B53" s="47" t="str">
        <f>'Task Priority Tracker '!D75</f>
        <v>بنك الرياض: ترتيب الدفع أون لاين</v>
      </c>
      <c r="C53" s="44">
        <f>'Task Priority Tracker '!H75</f>
        <v>45658</v>
      </c>
      <c r="D53" s="44">
        <f t="shared" si="0"/>
        <v>45728</v>
      </c>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c r="BH53" s="45"/>
      <c r="BI53" s="45"/>
      <c r="BJ53" s="45"/>
      <c r="BK53" s="45"/>
      <c r="BL53" s="45"/>
      <c r="BM53" s="45"/>
    </row>
    <row r="54" spans="1:65" x14ac:dyDescent="0.25">
      <c r="A54" s="46">
        <v>52</v>
      </c>
      <c r="B54" s="47" t="str">
        <f>'Task Priority Tracker '!D76</f>
        <v>تثبيت الحقوق مع نافذ وخاصة موضوع تأجير المعدات</v>
      </c>
      <c r="C54" s="44">
        <f>'Task Priority Tracker '!H76</f>
        <v>45728</v>
      </c>
      <c r="D54" s="44">
        <f t="shared" si="0"/>
        <v>45798</v>
      </c>
      <c r="E54" s="45"/>
      <c r="F54" s="45"/>
      <c r="G54" s="45"/>
      <c r="H54" s="45"/>
      <c r="I54" s="45"/>
      <c r="J54" s="45"/>
      <c r="K54" s="45"/>
      <c r="L54" s="45"/>
      <c r="M54" s="45"/>
      <c r="N54" s="45"/>
      <c r="O54" s="45"/>
      <c r="P54" s="45"/>
      <c r="Q54" s="45"/>
      <c r="R54" s="45"/>
      <c r="S54" s="45"/>
      <c r="T54" s="45"/>
      <c r="U54" s="45"/>
      <c r="V54" s="45"/>
      <c r="W54" s="45"/>
      <c r="X54" s="45"/>
      <c r="Y54" s="45"/>
      <c r="Z54" s="45"/>
      <c r="AA54" s="45"/>
      <c r="AB54" s="45"/>
      <c r="AC54" s="45"/>
      <c r="AD54" s="45"/>
      <c r="AE54" s="45"/>
      <c r="AF54" s="45"/>
      <c r="AG54" s="45"/>
      <c r="AH54" s="45"/>
      <c r="AI54" s="45"/>
      <c r="AJ54" s="45"/>
      <c r="AK54" s="45"/>
      <c r="AL54" s="45"/>
      <c r="AM54" s="45"/>
      <c r="AN54" s="45"/>
      <c r="AO54" s="45"/>
      <c r="AP54" s="45"/>
      <c r="AQ54" s="45"/>
      <c r="AR54" s="45"/>
      <c r="AS54" s="45"/>
      <c r="AT54" s="45"/>
      <c r="AU54" s="45"/>
      <c r="AV54" s="45"/>
      <c r="AW54" s="45"/>
      <c r="AX54" s="45"/>
      <c r="AY54" s="45"/>
      <c r="AZ54" s="45"/>
      <c r="BA54" s="45"/>
      <c r="BB54" s="45"/>
      <c r="BC54" s="45"/>
      <c r="BD54" s="45"/>
      <c r="BE54" s="45"/>
      <c r="BF54" s="45"/>
      <c r="BG54" s="45"/>
      <c r="BH54" s="45"/>
      <c r="BI54" s="45"/>
      <c r="BJ54" s="45"/>
      <c r="BK54" s="45"/>
      <c r="BL54" s="45"/>
      <c r="BM54" s="45"/>
    </row>
    <row r="55" spans="1:65" x14ac:dyDescent="0.25">
      <c r="A55" s="46">
        <v>53</v>
      </c>
      <c r="B55" s="47" t="str">
        <f>'Task Priority Tracker '!D77</f>
        <v>تجهيز تقرير ائتماني شهري يرسل بالبريد</v>
      </c>
      <c r="C55" s="44">
        <f>'Task Priority Tracker '!H77</f>
        <v>45658</v>
      </c>
      <c r="D55" s="44">
        <f t="shared" si="0"/>
        <v>45728</v>
      </c>
      <c r="E55" s="45"/>
      <c r="F55" s="45"/>
      <c r="G55" s="45"/>
      <c r="H55" s="45"/>
      <c r="I55" s="45"/>
      <c r="J55" s="45"/>
      <c r="K55" s="45"/>
      <c r="L55" s="45"/>
      <c r="M55" s="45"/>
      <c r="N55" s="45"/>
      <c r="O55" s="45"/>
      <c r="P55" s="45"/>
      <c r="Q55" s="45"/>
      <c r="R55" s="45"/>
      <c r="S55" s="45"/>
      <c r="T55" s="45"/>
      <c r="U55" s="45"/>
      <c r="V55" s="45"/>
      <c r="W55" s="45"/>
      <c r="X55" s="45"/>
      <c r="Y55" s="45"/>
      <c r="Z55" s="45"/>
      <c r="AA55" s="45"/>
      <c r="AB55" s="45"/>
      <c r="AC55" s="45"/>
      <c r="AD55" s="45"/>
      <c r="AE55" s="45"/>
      <c r="AF55" s="45"/>
      <c r="AG55" s="45"/>
      <c r="AH55" s="45"/>
      <c r="AI55" s="45"/>
      <c r="AJ55" s="45"/>
      <c r="AK55" s="45"/>
      <c r="AL55" s="45"/>
      <c r="AM55" s="45"/>
      <c r="AN55" s="45"/>
      <c r="AO55" s="45"/>
      <c r="AP55" s="45"/>
      <c r="AQ55" s="45"/>
      <c r="AR55" s="45"/>
      <c r="AS55" s="45"/>
      <c r="AT55" s="45"/>
      <c r="AU55" s="45"/>
      <c r="AV55" s="45"/>
      <c r="AW55" s="45"/>
      <c r="AX55" s="45"/>
      <c r="AY55" s="45"/>
      <c r="AZ55" s="45"/>
      <c r="BA55" s="45"/>
      <c r="BB55" s="45"/>
      <c r="BC55" s="45"/>
      <c r="BD55" s="45"/>
      <c r="BE55" s="45"/>
      <c r="BF55" s="45"/>
      <c r="BG55" s="45"/>
      <c r="BH55" s="45"/>
      <c r="BI55" s="45"/>
      <c r="BJ55" s="45"/>
      <c r="BK55" s="45"/>
      <c r="BL55" s="45"/>
      <c r="BM55" s="45"/>
    </row>
    <row r="56" spans="1:65" x14ac:dyDescent="0.25">
      <c r="A56" s="46">
        <v>54</v>
      </c>
      <c r="B56" s="47" t="str">
        <f>'Task Priority Tracker '!D78</f>
        <v xml:space="preserve">موازنه مع تدفق نقدي لكافة اعمال الشركة </v>
      </c>
      <c r="C56" s="44">
        <f>'Task Priority Tracker '!H78</f>
        <v>45658</v>
      </c>
      <c r="D56" s="44">
        <f t="shared" si="0"/>
        <v>45728</v>
      </c>
      <c r="E56" s="45"/>
      <c r="F56" s="45"/>
      <c r="G56" s="45"/>
      <c r="H56" s="45"/>
      <c r="I56" s="45"/>
      <c r="J56" s="45"/>
      <c r="K56" s="45"/>
      <c r="L56" s="45"/>
      <c r="M56" s="45"/>
      <c r="N56" s="45"/>
      <c r="O56" s="45"/>
      <c r="P56" s="45"/>
      <c r="Q56" s="45"/>
      <c r="R56" s="45"/>
      <c r="S56" s="45"/>
      <c r="T56" s="45"/>
      <c r="U56" s="45"/>
      <c r="V56" s="45"/>
      <c r="W56" s="45"/>
      <c r="X56" s="45"/>
      <c r="Y56" s="45"/>
      <c r="Z56" s="45"/>
      <c r="AA56" s="45"/>
      <c r="AB56" s="45"/>
      <c r="AC56" s="45"/>
      <c r="AD56" s="45"/>
      <c r="AE56" s="45"/>
      <c r="AF56" s="45"/>
      <c r="AG56" s="45"/>
      <c r="AH56" s="45"/>
      <c r="AI56" s="45"/>
      <c r="AJ56" s="45"/>
      <c r="AK56" s="45"/>
      <c r="AL56" s="45"/>
      <c r="AM56" s="45"/>
      <c r="AN56" s="45"/>
      <c r="AO56" s="45"/>
      <c r="AP56" s="45"/>
      <c r="AQ56" s="45"/>
      <c r="AR56" s="45"/>
      <c r="AS56" s="45"/>
      <c r="AT56" s="45"/>
      <c r="AU56" s="45"/>
      <c r="AV56" s="45"/>
      <c r="AW56" s="45"/>
      <c r="AX56" s="45"/>
      <c r="AY56" s="45"/>
      <c r="AZ56" s="45"/>
      <c r="BA56" s="45"/>
      <c r="BB56" s="45"/>
      <c r="BC56" s="45"/>
      <c r="BD56" s="45"/>
      <c r="BE56" s="45"/>
      <c r="BF56" s="45"/>
      <c r="BG56" s="45"/>
      <c r="BH56" s="45"/>
      <c r="BI56" s="45"/>
      <c r="BJ56" s="45"/>
      <c r="BK56" s="45"/>
      <c r="BL56" s="45"/>
      <c r="BM56" s="45"/>
    </row>
    <row r="57" spans="1:65" x14ac:dyDescent="0.25">
      <c r="A57" s="46">
        <v>55</v>
      </c>
      <c r="B57" s="47" t="str">
        <f>'Task Priority Tracker '!D79</f>
        <v xml:space="preserve">ترتيب كشوفات حسابات المساهمين  بالكمال  </v>
      </c>
      <c r="C57" s="44">
        <f>'Task Priority Tracker '!H79</f>
        <v>45658</v>
      </c>
      <c r="D57" s="44">
        <f t="shared" si="0"/>
        <v>45728</v>
      </c>
      <c r="E57" s="45"/>
      <c r="F57" s="45"/>
      <c r="G57" s="45"/>
      <c r="H57" s="45"/>
      <c r="I57" s="45"/>
      <c r="J57" s="45"/>
      <c r="K57" s="45"/>
      <c r="L57" s="45"/>
      <c r="M57" s="45"/>
      <c r="N57" s="45"/>
      <c r="O57" s="45"/>
      <c r="P57" s="45"/>
      <c r="Q57" s="45"/>
      <c r="R57" s="45"/>
      <c r="S57" s="45"/>
      <c r="T57" s="45"/>
      <c r="U57" s="45"/>
      <c r="V57" s="45"/>
      <c r="W57" s="45"/>
      <c r="X57" s="45"/>
      <c r="Y57" s="45"/>
      <c r="Z57" s="45"/>
      <c r="AA57" s="45"/>
      <c r="AB57" s="45"/>
      <c r="AC57" s="45"/>
      <c r="AD57" s="45"/>
      <c r="AE57" s="45"/>
      <c r="AF57" s="45"/>
      <c r="AG57" s="45"/>
      <c r="AH57" s="45"/>
      <c r="AI57" s="45"/>
      <c r="AJ57" s="45"/>
      <c r="AK57" s="45"/>
      <c r="AL57" s="45"/>
      <c r="AM57" s="45"/>
      <c r="AN57" s="45"/>
      <c r="AO57" s="45"/>
      <c r="AP57" s="45"/>
      <c r="AQ57" s="45"/>
      <c r="AR57" s="45"/>
      <c r="AS57" s="45"/>
      <c r="AT57" s="45"/>
      <c r="AU57" s="45"/>
      <c r="AV57" s="45"/>
      <c r="AW57" s="45"/>
      <c r="AX57" s="45"/>
      <c r="AY57" s="45"/>
      <c r="AZ57" s="45"/>
      <c r="BA57" s="45"/>
      <c r="BB57" s="45"/>
      <c r="BC57" s="45"/>
      <c r="BD57" s="45"/>
      <c r="BE57" s="45"/>
      <c r="BF57" s="45"/>
      <c r="BG57" s="45"/>
      <c r="BH57" s="45"/>
      <c r="BI57" s="45"/>
      <c r="BJ57" s="45"/>
      <c r="BK57" s="45"/>
      <c r="BL57" s="45"/>
      <c r="BM57" s="45"/>
    </row>
    <row r="58" spans="1:65" x14ac:dyDescent="0.25">
      <c r="A58" s="46">
        <v>56</v>
      </c>
      <c r="B58" s="47" t="str">
        <f>'Task Priority Tracker '!D80</f>
        <v xml:space="preserve">تصفية عقودهم حتى العام  2024 نهايته </v>
      </c>
      <c r="C58" s="44">
        <f>'Task Priority Tracker '!H80</f>
        <v>45658</v>
      </c>
      <c r="D58" s="44">
        <f t="shared" si="0"/>
        <v>45728</v>
      </c>
      <c r="E58" s="45"/>
      <c r="F58" s="45"/>
      <c r="G58" s="45"/>
      <c r="H58" s="45"/>
      <c r="I58" s="45"/>
      <c r="J58" s="45"/>
      <c r="K58" s="45"/>
      <c r="L58" s="45"/>
      <c r="M58" s="45"/>
      <c r="N58" s="45"/>
      <c r="O58" s="45"/>
      <c r="P58" s="45"/>
      <c r="Q58" s="45"/>
      <c r="R58" s="45"/>
      <c r="S58" s="45"/>
      <c r="T58" s="45"/>
      <c r="U58" s="45"/>
      <c r="V58" s="45"/>
      <c r="W58" s="45"/>
      <c r="X58" s="45"/>
      <c r="Y58" s="45"/>
      <c r="Z58" s="45"/>
      <c r="AA58" s="45"/>
      <c r="AB58" s="45"/>
      <c r="AC58" s="45"/>
      <c r="AD58" s="45"/>
      <c r="AE58" s="45"/>
      <c r="AF58" s="45"/>
      <c r="AG58" s="45"/>
      <c r="AH58" s="45"/>
      <c r="AI58" s="45"/>
      <c r="AJ58" s="45"/>
      <c r="AK58" s="45"/>
      <c r="AL58" s="45"/>
      <c r="AM58" s="45"/>
      <c r="AN58" s="45"/>
      <c r="AO58" s="45"/>
      <c r="AP58" s="45"/>
      <c r="AQ58" s="45"/>
      <c r="AR58" s="45"/>
      <c r="AS58" s="45"/>
      <c r="AT58" s="45"/>
      <c r="AU58" s="45"/>
      <c r="AV58" s="45"/>
      <c r="AW58" s="45"/>
      <c r="AX58" s="45"/>
      <c r="AY58" s="45"/>
      <c r="AZ58" s="45"/>
      <c r="BA58" s="45"/>
      <c r="BB58" s="45"/>
      <c r="BC58" s="45"/>
      <c r="BD58" s="45"/>
      <c r="BE58" s="45"/>
      <c r="BF58" s="45"/>
      <c r="BG58" s="45"/>
      <c r="BH58" s="45"/>
      <c r="BI58" s="45"/>
      <c r="BJ58" s="45"/>
      <c r="BK58" s="45"/>
      <c r="BL58" s="45"/>
      <c r="BM58" s="45"/>
    </row>
    <row r="59" spans="1:65" x14ac:dyDescent="0.25">
      <c r="A59" s="46">
        <v>57</v>
      </c>
      <c r="B59" s="47" t="str">
        <f>'Task Priority Tracker '!D81</f>
        <v xml:space="preserve">تصفية عقود الأحفاد </v>
      </c>
      <c r="C59" s="44">
        <f>'Task Priority Tracker '!H81</f>
        <v>45658</v>
      </c>
      <c r="D59" s="44">
        <f t="shared" si="0"/>
        <v>45728</v>
      </c>
      <c r="E59" s="45"/>
      <c r="F59" s="45"/>
      <c r="G59" s="45"/>
      <c r="H59" s="45"/>
      <c r="I59" s="45"/>
      <c r="J59" s="45"/>
      <c r="K59" s="45"/>
      <c r="L59" s="45"/>
      <c r="M59" s="45"/>
      <c r="N59" s="45"/>
      <c r="O59" s="45"/>
      <c r="P59" s="45"/>
      <c r="Q59" s="45"/>
      <c r="R59" s="45"/>
      <c r="S59" s="45"/>
      <c r="T59" s="45"/>
      <c r="U59" s="45"/>
      <c r="V59" s="45"/>
      <c r="W59" s="45"/>
      <c r="X59" s="45"/>
      <c r="Y59" s="45"/>
      <c r="Z59" s="45"/>
      <c r="AA59" s="45"/>
      <c r="AB59" s="45"/>
      <c r="AC59" s="45"/>
      <c r="AD59" s="45"/>
      <c r="AE59" s="45"/>
      <c r="AF59" s="45"/>
      <c r="AG59" s="45"/>
      <c r="AH59" s="45"/>
      <c r="AI59" s="45"/>
      <c r="AJ59" s="45"/>
      <c r="AK59" s="45"/>
      <c r="AL59" s="45"/>
      <c r="AM59" s="45"/>
      <c r="AN59" s="45"/>
      <c r="AO59" s="45"/>
      <c r="AP59" s="45"/>
      <c r="AQ59" s="45"/>
      <c r="AR59" s="45"/>
      <c r="AS59" s="45"/>
      <c r="AT59" s="45"/>
      <c r="AU59" s="45"/>
      <c r="AV59" s="45"/>
      <c r="AW59" s="45"/>
      <c r="AX59" s="45"/>
      <c r="AY59" s="45"/>
      <c r="AZ59" s="45"/>
      <c r="BA59" s="45"/>
      <c r="BB59" s="45"/>
      <c r="BC59" s="45"/>
      <c r="BD59" s="45"/>
      <c r="BE59" s="45"/>
      <c r="BF59" s="45"/>
      <c r="BG59" s="45"/>
      <c r="BH59" s="45"/>
      <c r="BI59" s="45"/>
      <c r="BJ59" s="45"/>
      <c r="BK59" s="45"/>
      <c r="BL59" s="45"/>
      <c r="BM59" s="45"/>
    </row>
    <row r="60" spans="1:65" x14ac:dyDescent="0.25">
      <c r="A60" s="46">
        <v>58</v>
      </c>
      <c r="B60" s="47" t="str">
        <f>'Task Priority Tracker '!D82</f>
        <v xml:space="preserve">تصفية حسابات المقاولين </v>
      </c>
      <c r="C60" s="44">
        <f>'Task Priority Tracker '!H82</f>
        <v>45658</v>
      </c>
      <c r="D60" s="44">
        <f t="shared" si="0"/>
        <v>45728</v>
      </c>
      <c r="E60" s="45"/>
      <c r="F60" s="45"/>
      <c r="G60" s="45"/>
      <c r="H60" s="45"/>
      <c r="I60" s="45"/>
      <c r="J60" s="45"/>
      <c r="K60" s="45"/>
      <c r="L60" s="45"/>
      <c r="M60" s="45"/>
      <c r="N60" s="45"/>
      <c r="O60" s="45"/>
      <c r="P60" s="45"/>
      <c r="Q60" s="45"/>
      <c r="R60" s="45"/>
      <c r="S60" s="45"/>
      <c r="T60" s="45"/>
      <c r="U60" s="45"/>
      <c r="V60" s="45"/>
      <c r="W60" s="45"/>
      <c r="X60" s="45"/>
      <c r="Y60" s="45"/>
      <c r="Z60" s="45"/>
      <c r="AA60" s="45"/>
      <c r="AB60" s="45"/>
      <c r="AC60" s="45"/>
      <c r="AD60" s="45"/>
      <c r="AE60" s="45"/>
      <c r="AF60" s="45"/>
      <c r="AG60" s="45"/>
      <c r="AH60" s="45"/>
      <c r="AI60" s="45"/>
      <c r="AJ60" s="45"/>
      <c r="AK60" s="45"/>
      <c r="AL60" s="45"/>
      <c r="AM60" s="45"/>
      <c r="AN60" s="45"/>
      <c r="AO60" s="45"/>
      <c r="AP60" s="45"/>
      <c r="AQ60" s="45"/>
      <c r="AR60" s="45"/>
      <c r="AS60" s="45"/>
      <c r="AT60" s="45"/>
      <c r="AU60" s="45"/>
      <c r="AV60" s="45"/>
      <c r="AW60" s="45"/>
      <c r="AX60" s="45"/>
      <c r="AY60" s="45"/>
      <c r="AZ60" s="45"/>
      <c r="BA60" s="45"/>
      <c r="BB60" s="45"/>
      <c r="BC60" s="45"/>
      <c r="BD60" s="45"/>
      <c r="BE60" s="45"/>
      <c r="BF60" s="45"/>
      <c r="BG60" s="45"/>
      <c r="BH60" s="45"/>
      <c r="BI60" s="45"/>
      <c r="BJ60" s="45"/>
      <c r="BK60" s="45"/>
      <c r="BL60" s="45"/>
      <c r="BM60" s="45"/>
    </row>
    <row r="61" spans="1:65" x14ac:dyDescent="0.25">
      <c r="A61" s="46">
        <v>59</v>
      </c>
      <c r="B61" s="47" t="str">
        <f>'Task Priority Tracker '!D83</f>
        <v>تطبيق سياسات التشغيل المالي</v>
      </c>
      <c r="C61" s="44">
        <f>'Task Priority Tracker '!H83</f>
        <v>45658</v>
      </c>
      <c r="D61" s="44">
        <f t="shared" si="0"/>
        <v>45728</v>
      </c>
      <c r="E61" s="45"/>
      <c r="F61" s="45"/>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5"/>
      <c r="BD61" s="45"/>
      <c r="BE61" s="45"/>
      <c r="BF61" s="45"/>
      <c r="BG61" s="45"/>
      <c r="BH61" s="45"/>
      <c r="BI61" s="45"/>
      <c r="BJ61" s="45"/>
      <c r="BK61" s="45"/>
      <c r="BL61" s="45"/>
      <c r="BM61" s="45"/>
    </row>
    <row r="62" spans="1:65" x14ac:dyDescent="0.25">
      <c r="A62" s="46">
        <v>60</v>
      </c>
      <c r="B62" s="47" t="str">
        <f>'Task Priority Tracker '!D84</f>
        <v>حرارة الله يرحمه: الدفع على مراحل</v>
      </c>
      <c r="C62" s="44">
        <f>'Task Priority Tracker '!H84</f>
        <v>45658</v>
      </c>
      <c r="D62" s="44">
        <f t="shared" si="0"/>
        <v>45728</v>
      </c>
      <c r="E62" s="45"/>
      <c r="F62" s="45"/>
      <c r="G62" s="45"/>
      <c r="H62" s="45"/>
      <c r="I62" s="45"/>
      <c r="J62" s="45"/>
      <c r="K62" s="45"/>
      <c r="L62" s="45"/>
      <c r="M62" s="45"/>
      <c r="N62" s="45"/>
      <c r="O62" s="45"/>
      <c r="P62" s="45"/>
      <c r="Q62" s="45"/>
      <c r="R62" s="45"/>
      <c r="S62" s="45"/>
      <c r="T62" s="45"/>
      <c r="U62" s="45"/>
      <c r="V62" s="45"/>
      <c r="W62" s="45"/>
      <c r="X62" s="45"/>
      <c r="Y62" s="45"/>
      <c r="Z62" s="45"/>
      <c r="AA62" s="45"/>
      <c r="AB62" s="45"/>
      <c r="AC62" s="45"/>
      <c r="AD62" s="45"/>
      <c r="AE62" s="45"/>
      <c r="AF62" s="45"/>
      <c r="AG62" s="45"/>
      <c r="AH62" s="45"/>
      <c r="AI62" s="45"/>
      <c r="AJ62" s="45"/>
      <c r="AK62" s="45"/>
      <c r="AL62" s="45"/>
      <c r="AM62" s="45"/>
      <c r="AN62" s="45"/>
      <c r="AO62" s="45"/>
      <c r="AP62" s="45"/>
      <c r="AQ62" s="45"/>
      <c r="AR62" s="45"/>
      <c r="AS62" s="45"/>
      <c r="AT62" s="45"/>
      <c r="AU62" s="45"/>
      <c r="AV62" s="45"/>
      <c r="AW62" s="45"/>
      <c r="AX62" s="45"/>
      <c r="AY62" s="45"/>
      <c r="AZ62" s="45"/>
      <c r="BA62" s="45"/>
      <c r="BB62" s="45"/>
      <c r="BC62" s="45"/>
      <c r="BD62" s="45"/>
      <c r="BE62" s="45"/>
      <c r="BF62" s="45"/>
      <c r="BG62" s="45"/>
      <c r="BH62" s="45"/>
      <c r="BI62" s="45"/>
      <c r="BJ62" s="45"/>
      <c r="BK62" s="45"/>
      <c r="BL62" s="45"/>
      <c r="BM62" s="45"/>
    </row>
    <row r="63" spans="1:65" x14ac:dyDescent="0.25">
      <c r="A63" s="46">
        <v>61</v>
      </c>
      <c r="B63" s="47" t="str">
        <f>'Task Priority Tracker '!D85</f>
        <v>حساب المقاولين مع المخالفات</v>
      </c>
      <c r="C63" s="44">
        <f>'Task Priority Tracker '!H85</f>
        <v>45658</v>
      </c>
      <c r="D63" s="44">
        <f t="shared" si="0"/>
        <v>45728</v>
      </c>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5"/>
      <c r="BM63" s="45"/>
    </row>
    <row r="64" spans="1:65" x14ac:dyDescent="0.25">
      <c r="A64" s="46">
        <v>62</v>
      </c>
      <c r="B64" s="47" t="str">
        <f>'Task Priority Tracker '!D86</f>
        <v>رمضان ومتابعة الدفعة المقدمة</v>
      </c>
      <c r="C64" s="44">
        <f>'Task Priority Tracker '!H86</f>
        <v>45658</v>
      </c>
      <c r="D64" s="44">
        <f t="shared" si="0"/>
        <v>45728</v>
      </c>
      <c r="E64" s="45"/>
      <c r="F64" s="45"/>
      <c r="G64" s="45"/>
      <c r="H64" s="45"/>
      <c r="I64" s="45"/>
      <c r="J64" s="45"/>
      <c r="K64" s="45"/>
      <c r="L64" s="45"/>
      <c r="M64" s="45"/>
      <c r="N64" s="45"/>
      <c r="O64" s="45"/>
      <c r="P64" s="45"/>
      <c r="Q64" s="45"/>
      <c r="R64" s="45"/>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45"/>
      <c r="AS64" s="45"/>
      <c r="AT64" s="45"/>
      <c r="AU64" s="45"/>
      <c r="AV64" s="45"/>
      <c r="AW64" s="45"/>
      <c r="AX64" s="45"/>
      <c r="AY64" s="45"/>
      <c r="AZ64" s="45"/>
      <c r="BA64" s="45"/>
      <c r="BB64" s="45"/>
      <c r="BC64" s="45"/>
      <c r="BD64" s="45"/>
      <c r="BE64" s="45"/>
      <c r="BF64" s="45"/>
      <c r="BG64" s="45"/>
      <c r="BH64" s="45"/>
      <c r="BI64" s="45"/>
      <c r="BJ64" s="45"/>
      <c r="BK64" s="45"/>
      <c r="BL64" s="45"/>
      <c r="BM64" s="45"/>
    </row>
    <row r="65" spans="1:65" x14ac:dyDescent="0.25">
      <c r="A65" s="46">
        <v>63</v>
      </c>
      <c r="B65" s="47" t="str">
        <f>'Task Priority Tracker '!D87</f>
        <v>سيارة إسلام والمطالبة بالدفع</v>
      </c>
      <c r="C65" s="44">
        <f>'Task Priority Tracker '!H87</f>
        <v>45658</v>
      </c>
      <c r="D65" s="44">
        <f t="shared" si="0"/>
        <v>45728</v>
      </c>
      <c r="E65" s="45"/>
      <c r="F65" s="45"/>
      <c r="G65" s="45"/>
      <c r="H65" s="45"/>
      <c r="I65" s="45"/>
      <c r="J65" s="45"/>
      <c r="K65" s="45"/>
      <c r="L65" s="45"/>
      <c r="M65" s="45"/>
      <c r="N65" s="45"/>
      <c r="O65" s="45"/>
      <c r="P65" s="45"/>
      <c r="Q65" s="45"/>
      <c r="R65" s="45"/>
      <c r="S65" s="45"/>
      <c r="T65" s="45"/>
      <c r="U65" s="45"/>
      <c r="V65" s="45"/>
      <c r="W65" s="45"/>
      <c r="X65" s="45"/>
      <c r="Y65" s="45"/>
      <c r="Z65" s="45"/>
      <c r="AA65" s="45"/>
      <c r="AB65" s="45"/>
      <c r="AC65" s="45"/>
      <c r="AD65" s="45"/>
      <c r="AE65" s="45"/>
      <c r="AF65" s="45"/>
      <c r="AG65" s="45"/>
      <c r="AH65" s="45"/>
      <c r="AI65" s="45"/>
      <c r="AJ65" s="45"/>
      <c r="AK65" s="45"/>
      <c r="AL65" s="45"/>
      <c r="AM65" s="45"/>
      <c r="AN65" s="45"/>
      <c r="AO65" s="45"/>
      <c r="AP65" s="45"/>
      <c r="AQ65" s="45"/>
      <c r="AR65" s="45"/>
      <c r="AS65" s="45"/>
      <c r="AT65" s="45"/>
      <c r="AU65" s="45"/>
      <c r="AV65" s="45"/>
      <c r="AW65" s="45"/>
      <c r="AX65" s="45"/>
      <c r="AY65" s="45"/>
      <c r="AZ65" s="45"/>
      <c r="BA65" s="45"/>
      <c r="BB65" s="45"/>
      <c r="BC65" s="45"/>
      <c r="BD65" s="45"/>
      <c r="BE65" s="45"/>
      <c r="BF65" s="45"/>
      <c r="BG65" s="45"/>
      <c r="BH65" s="45"/>
      <c r="BI65" s="45"/>
      <c r="BJ65" s="45"/>
      <c r="BK65" s="45"/>
      <c r="BL65" s="45"/>
      <c r="BM65" s="45"/>
    </row>
    <row r="66" spans="1:65" x14ac:dyDescent="0.25">
      <c r="A66" s="46">
        <v>64</v>
      </c>
      <c r="B66" s="47" t="str">
        <f>'Task Priority Tracker '!D88</f>
        <v>متابعة الجربوع في العقود التجارية بالكامل</v>
      </c>
      <c r="C66" s="44">
        <f>'Task Priority Tracker '!H88</f>
        <v>45658</v>
      </c>
      <c r="D66" s="44">
        <f t="shared" si="0"/>
        <v>45728</v>
      </c>
      <c r="E66" s="45"/>
      <c r="F66" s="45"/>
      <c r="G66" s="45"/>
      <c r="H66" s="45"/>
      <c r="I66" s="45"/>
      <c r="J66" s="45"/>
      <c r="K66" s="45"/>
      <c r="L66" s="45"/>
      <c r="M66" s="45"/>
      <c r="N66" s="45"/>
      <c r="O66" s="45"/>
      <c r="P66" s="45"/>
      <c r="Q66" s="45"/>
      <c r="R66" s="45"/>
      <c r="S66" s="45"/>
      <c r="T66" s="45"/>
      <c r="U66" s="45"/>
      <c r="V66" s="45"/>
      <c r="W66" s="45"/>
      <c r="X66" s="45"/>
      <c r="Y66" s="45"/>
      <c r="Z66" s="45"/>
      <c r="AA66" s="45"/>
      <c r="AB66" s="45"/>
      <c r="AC66" s="45"/>
      <c r="AD66" s="45"/>
      <c r="AE66" s="45"/>
      <c r="AF66" s="45"/>
      <c r="AG66" s="45"/>
      <c r="AH66" s="45"/>
      <c r="AI66" s="45"/>
      <c r="AJ66" s="45"/>
      <c r="AK66" s="45"/>
      <c r="AL66" s="45"/>
      <c r="AM66" s="45"/>
      <c r="AN66" s="45"/>
      <c r="AO66" s="45"/>
      <c r="AP66" s="45"/>
      <c r="AQ66" s="45"/>
      <c r="AR66" s="45"/>
      <c r="AS66" s="45"/>
      <c r="AT66" s="45"/>
      <c r="AU66" s="45"/>
      <c r="AV66" s="45"/>
      <c r="AW66" s="45"/>
      <c r="AX66" s="45"/>
      <c r="AY66" s="45"/>
      <c r="AZ66" s="45"/>
      <c r="BA66" s="45"/>
      <c r="BB66" s="45"/>
      <c r="BC66" s="45"/>
      <c r="BD66" s="45"/>
      <c r="BE66" s="45"/>
      <c r="BF66" s="45"/>
      <c r="BG66" s="45"/>
      <c r="BH66" s="45"/>
      <c r="BI66" s="45"/>
      <c r="BJ66" s="45"/>
      <c r="BK66" s="45"/>
      <c r="BL66" s="45"/>
      <c r="BM66" s="45"/>
    </row>
    <row r="67" spans="1:65" x14ac:dyDescent="0.25">
      <c r="A67" s="46">
        <v>65</v>
      </c>
      <c r="B67" s="47" t="str">
        <f>'Task Priority Tracker '!D89</f>
        <v>متابعة صرف المستخلصات الحالية</v>
      </c>
      <c r="C67" s="44">
        <f>'Task Priority Tracker '!H89</f>
        <v>45658</v>
      </c>
      <c r="D67" s="44">
        <f t="shared" si="0"/>
        <v>45728</v>
      </c>
      <c r="E67" s="45"/>
      <c r="F67" s="45"/>
      <c r="G67" s="45"/>
      <c r="H67" s="45"/>
      <c r="I67" s="45"/>
      <c r="J67" s="45"/>
      <c r="K67" s="45"/>
      <c r="L67" s="45"/>
      <c r="M67" s="45"/>
      <c r="N67" s="45"/>
      <c r="O67" s="45"/>
      <c r="P67" s="45"/>
      <c r="Q67" s="45"/>
      <c r="R67" s="45"/>
      <c r="S67" s="45"/>
      <c r="T67" s="45"/>
      <c r="U67" s="45"/>
      <c r="V67" s="45"/>
      <c r="W67" s="45"/>
      <c r="X67" s="45"/>
      <c r="Y67" s="45"/>
      <c r="Z67" s="45"/>
      <c r="AA67" s="45"/>
      <c r="AB67" s="45"/>
      <c r="AC67" s="45"/>
      <c r="AD67" s="45"/>
      <c r="AE67" s="45"/>
      <c r="AF67" s="45"/>
      <c r="AG67" s="45"/>
      <c r="AH67" s="45"/>
      <c r="AI67" s="45"/>
      <c r="AJ67" s="45"/>
      <c r="AK67" s="45"/>
      <c r="AL67" s="45"/>
      <c r="AM67" s="45"/>
      <c r="AN67" s="45"/>
      <c r="AO67" s="45"/>
      <c r="AP67" s="45"/>
      <c r="AQ67" s="45"/>
      <c r="AR67" s="45"/>
      <c r="AS67" s="45"/>
      <c r="AT67" s="45"/>
      <c r="AU67" s="45"/>
      <c r="AV67" s="45"/>
      <c r="AW67" s="45"/>
      <c r="AX67" s="45"/>
      <c r="AY67" s="45"/>
      <c r="AZ67" s="45"/>
      <c r="BA67" s="45"/>
      <c r="BB67" s="45"/>
      <c r="BC67" s="45"/>
      <c r="BD67" s="45"/>
      <c r="BE67" s="45"/>
      <c r="BF67" s="45"/>
      <c r="BG67" s="45"/>
      <c r="BH67" s="45"/>
      <c r="BI67" s="45"/>
      <c r="BJ67" s="45"/>
      <c r="BK67" s="45"/>
      <c r="BL67" s="45"/>
      <c r="BM67" s="45"/>
    </row>
    <row r="68" spans="1:65" x14ac:dyDescent="0.25">
      <c r="A68" s="46">
        <v>66</v>
      </c>
      <c r="B68" s="47" t="str">
        <f>'Task Priority Tracker '!D90</f>
        <v>مدن التقانة: قضية وترتيب أوراق</v>
      </c>
      <c r="C68" s="44">
        <f>'Task Priority Tracker '!H90</f>
        <v>45658</v>
      </c>
      <c r="D68" s="44">
        <f t="shared" ref="D68:D97" si="1">C68+70</f>
        <v>45728</v>
      </c>
      <c r="E68" s="45"/>
      <c r="F68" s="45"/>
      <c r="G68" s="45"/>
      <c r="H68" s="45"/>
      <c r="I68" s="45"/>
      <c r="J68" s="45"/>
      <c r="K68" s="45"/>
      <c r="L68" s="45"/>
      <c r="M68" s="45"/>
      <c r="N68" s="45"/>
      <c r="O68" s="45"/>
      <c r="P68" s="45"/>
      <c r="Q68" s="45"/>
      <c r="R68" s="45"/>
      <c r="S68" s="45"/>
      <c r="T68" s="45"/>
      <c r="U68" s="45"/>
      <c r="V68" s="45"/>
      <c r="W68" s="45"/>
      <c r="X68" s="45"/>
      <c r="Y68" s="45"/>
      <c r="Z68" s="45"/>
      <c r="AA68" s="45"/>
      <c r="AB68" s="45"/>
      <c r="AC68" s="45"/>
      <c r="AD68" s="45"/>
      <c r="AE68" s="45"/>
      <c r="AF68" s="45"/>
      <c r="AG68" s="45"/>
      <c r="AH68" s="45"/>
      <c r="AI68" s="45"/>
      <c r="AJ68" s="45"/>
      <c r="AK68" s="45"/>
      <c r="AL68" s="45"/>
      <c r="AM68" s="45"/>
      <c r="AN68" s="45"/>
      <c r="AO68" s="45"/>
      <c r="AP68" s="45"/>
      <c r="AQ68" s="45"/>
      <c r="AR68" s="45"/>
      <c r="AS68" s="45"/>
      <c r="AT68" s="45"/>
      <c r="AU68" s="45"/>
      <c r="AV68" s="45"/>
      <c r="AW68" s="45"/>
      <c r="AX68" s="45"/>
      <c r="AY68" s="45"/>
      <c r="AZ68" s="45"/>
      <c r="BA68" s="45"/>
      <c r="BB68" s="45"/>
      <c r="BC68" s="45"/>
      <c r="BD68" s="45"/>
      <c r="BE68" s="45"/>
      <c r="BF68" s="45"/>
      <c r="BG68" s="45"/>
      <c r="BH68" s="45"/>
      <c r="BI68" s="45"/>
      <c r="BJ68" s="45"/>
      <c r="BK68" s="45"/>
      <c r="BL68" s="45"/>
      <c r="BM68" s="45"/>
    </row>
    <row r="69" spans="1:65" x14ac:dyDescent="0.25">
      <c r="A69" s="46">
        <v>67</v>
      </c>
      <c r="B69" s="47" t="str">
        <f>'Task Priority Tracker '!D91</f>
        <v>مشروع المترو وترتيب مستخلصاته ودفوعاته</v>
      </c>
      <c r="C69" s="44">
        <f>'Task Priority Tracker '!H91</f>
        <v>45658</v>
      </c>
      <c r="D69" s="44">
        <f t="shared" si="1"/>
        <v>45728</v>
      </c>
      <c r="E69" s="45"/>
      <c r="F69" s="45"/>
      <c r="G69" s="45"/>
      <c r="H69" s="45"/>
      <c r="I69" s="45"/>
      <c r="J69" s="45"/>
      <c r="K69" s="45"/>
      <c r="L69" s="45"/>
      <c r="M69" s="45"/>
      <c r="N69" s="45"/>
      <c r="O69" s="45"/>
      <c r="P69" s="45"/>
      <c r="Q69" s="45"/>
      <c r="R69" s="45"/>
      <c r="S69" s="45"/>
      <c r="T69" s="45"/>
      <c r="U69" s="45"/>
      <c r="V69" s="45"/>
      <c r="W69" s="45"/>
      <c r="X69" s="45"/>
      <c r="Y69" s="45"/>
      <c r="Z69" s="45"/>
      <c r="AA69" s="45"/>
      <c r="AB69" s="45"/>
      <c r="AC69" s="45"/>
      <c r="AD69" s="45"/>
      <c r="AE69" s="45"/>
      <c r="AF69" s="45"/>
      <c r="AG69" s="45"/>
      <c r="AH69" s="45"/>
      <c r="AI69" s="45"/>
      <c r="AJ69" s="45"/>
      <c r="AK69" s="45"/>
      <c r="AL69" s="45"/>
      <c r="AM69" s="45"/>
      <c r="AN69" s="45"/>
      <c r="AO69" s="45"/>
      <c r="AP69" s="45"/>
      <c r="AQ69" s="45"/>
      <c r="AR69" s="45"/>
      <c r="AS69" s="45"/>
      <c r="AT69" s="45"/>
      <c r="AU69" s="45"/>
      <c r="AV69" s="45"/>
      <c r="AW69" s="45"/>
      <c r="AX69" s="45"/>
      <c r="AY69" s="45"/>
      <c r="AZ69" s="45"/>
      <c r="BA69" s="45"/>
      <c r="BB69" s="45"/>
      <c r="BC69" s="45"/>
      <c r="BD69" s="45"/>
      <c r="BE69" s="45"/>
      <c r="BF69" s="45"/>
      <c r="BG69" s="45"/>
      <c r="BH69" s="45"/>
      <c r="BI69" s="45"/>
      <c r="BJ69" s="45"/>
      <c r="BK69" s="45"/>
      <c r="BL69" s="45"/>
      <c r="BM69" s="45"/>
    </row>
    <row r="70" spans="1:65" x14ac:dyDescent="0.25">
      <c r="A70" s="46">
        <v>68</v>
      </c>
      <c r="B70" s="47" t="str">
        <f>'Task Priority Tracker '!D92</f>
        <v xml:space="preserve"> تم المرور (سجل المركبات)</v>
      </c>
      <c r="C70" s="44">
        <f>'Task Priority Tracker '!H92</f>
        <v>45658</v>
      </c>
      <c r="D70" s="44">
        <f t="shared" si="1"/>
        <v>45728</v>
      </c>
      <c r="E70" s="45"/>
      <c r="F70" s="45"/>
      <c r="G70" s="45"/>
      <c r="H70" s="45"/>
      <c r="I70" s="45"/>
      <c r="J70" s="45"/>
      <c r="K70" s="45"/>
      <c r="L70" s="45"/>
      <c r="M70" s="45"/>
      <c r="N70" s="45"/>
      <c r="O70" s="45"/>
      <c r="P70" s="45"/>
      <c r="Q70" s="45"/>
      <c r="R70" s="45"/>
      <c r="S70" s="45"/>
      <c r="T70" s="45"/>
      <c r="U70" s="45"/>
      <c r="V70" s="45"/>
      <c r="W70" s="45"/>
      <c r="X70" s="45"/>
      <c r="Y70" s="45"/>
      <c r="Z70" s="45"/>
      <c r="AA70" s="45"/>
      <c r="AB70" s="45"/>
      <c r="AC70" s="45"/>
      <c r="AD70" s="45"/>
      <c r="AE70" s="45"/>
      <c r="AF70" s="45"/>
      <c r="AG70" s="45"/>
      <c r="AH70" s="45"/>
      <c r="AI70" s="45"/>
      <c r="AJ70" s="45"/>
      <c r="AK70" s="45"/>
      <c r="AL70" s="45"/>
      <c r="AM70" s="45"/>
      <c r="AN70" s="45"/>
      <c r="AO70" s="45"/>
      <c r="AP70" s="45"/>
      <c r="AQ70" s="45"/>
      <c r="AR70" s="45"/>
      <c r="AS70" s="45"/>
      <c r="AT70" s="45"/>
      <c r="AU70" s="45"/>
      <c r="AV70" s="45"/>
      <c r="AW70" s="45"/>
      <c r="AX70" s="45"/>
      <c r="AY70" s="45"/>
      <c r="AZ70" s="45"/>
      <c r="BA70" s="45"/>
      <c r="BB70" s="45"/>
      <c r="BC70" s="45"/>
      <c r="BD70" s="45"/>
      <c r="BE70" s="45"/>
      <c r="BF70" s="45"/>
      <c r="BG70" s="45"/>
      <c r="BH70" s="45"/>
      <c r="BI70" s="45"/>
      <c r="BJ70" s="45"/>
      <c r="BK70" s="45"/>
      <c r="BL70" s="45"/>
      <c r="BM70" s="45"/>
    </row>
    <row r="71" spans="1:65" x14ac:dyDescent="0.25">
      <c r="A71" s="46">
        <v>69</v>
      </c>
      <c r="B71" s="47" t="str">
        <f>'Task Priority Tracker '!D93</f>
        <v xml:space="preserve">اجراء السحب الخاص بأي سيارات  تكرر مخالفاتها من شركة صلت </v>
      </c>
      <c r="C71" s="44">
        <f>'Task Priority Tracker '!H93</f>
        <v>45658</v>
      </c>
      <c r="D71" s="44">
        <f t="shared" si="1"/>
        <v>45728</v>
      </c>
      <c r="E71" s="45"/>
      <c r="F71" s="45"/>
      <c r="G71" s="45"/>
      <c r="H71" s="45"/>
      <c r="I71" s="45"/>
      <c r="J71" s="45"/>
      <c r="K71" s="45"/>
      <c r="L71" s="45"/>
      <c r="M71" s="45"/>
      <c r="N71" s="45"/>
      <c r="O71" s="45"/>
      <c r="P71" s="45"/>
      <c r="Q71" s="45"/>
      <c r="R71" s="45"/>
      <c r="S71" s="45"/>
      <c r="T71" s="45"/>
      <c r="U71" s="45"/>
      <c r="V71" s="45"/>
      <c r="W71" s="45"/>
      <c r="X71" s="45"/>
      <c r="Y71" s="45"/>
      <c r="Z71" s="45"/>
      <c r="AA71" s="45"/>
      <c r="AB71" s="45"/>
      <c r="AC71" s="45"/>
      <c r="AD71" s="45"/>
      <c r="AE71" s="45"/>
      <c r="AF71" s="45"/>
      <c r="AG71" s="45"/>
      <c r="AH71" s="45"/>
      <c r="AI71" s="45"/>
      <c r="AJ71" s="45"/>
      <c r="AK71" s="45"/>
      <c r="AL71" s="45"/>
      <c r="AM71" s="45"/>
      <c r="AN71" s="45"/>
      <c r="AO71" s="45"/>
      <c r="AP71" s="45"/>
      <c r="AQ71" s="45"/>
      <c r="AR71" s="45"/>
      <c r="AS71" s="45"/>
      <c r="AT71" s="45"/>
      <c r="AU71" s="45"/>
      <c r="AV71" s="45"/>
      <c r="AW71" s="45"/>
      <c r="AX71" s="45"/>
      <c r="AY71" s="45"/>
      <c r="AZ71" s="45"/>
      <c r="BA71" s="45"/>
      <c r="BB71" s="45"/>
      <c r="BC71" s="45"/>
      <c r="BD71" s="45"/>
      <c r="BE71" s="45"/>
      <c r="BF71" s="45"/>
      <c r="BG71" s="45"/>
      <c r="BH71" s="45"/>
      <c r="BI71" s="45"/>
      <c r="BJ71" s="45"/>
      <c r="BK71" s="45"/>
      <c r="BL71" s="45"/>
      <c r="BM71" s="45"/>
    </row>
    <row r="72" spans="1:65" x14ac:dyDescent="0.25">
      <c r="A72" s="46">
        <v>70</v>
      </c>
      <c r="B72" s="47" t="str">
        <f>'Task Priority Tracker '!D94</f>
        <v xml:space="preserve">التأمين  والترخيص  ومسوغات عدم التامين </v>
      </c>
      <c r="C72" s="44">
        <f>'Task Priority Tracker '!H94</f>
        <v>45658</v>
      </c>
      <c r="D72" s="44">
        <f t="shared" si="1"/>
        <v>45728</v>
      </c>
      <c r="E72" s="45"/>
      <c r="F72" s="45"/>
      <c r="G72" s="45"/>
      <c r="H72" s="45"/>
      <c r="I72" s="45"/>
      <c r="J72" s="45"/>
      <c r="K72" s="45"/>
      <c r="L72" s="45"/>
      <c r="M72" s="45"/>
      <c r="N72" s="45"/>
      <c r="O72" s="45"/>
      <c r="P72" s="45"/>
      <c r="Q72" s="45"/>
      <c r="R72" s="45"/>
      <c r="S72" s="45"/>
      <c r="T72" s="45"/>
      <c r="U72" s="45"/>
      <c r="V72" s="45"/>
      <c r="W72" s="45"/>
      <c r="X72" s="45"/>
      <c r="Y72" s="45"/>
      <c r="Z72" s="45"/>
      <c r="AA72" s="45"/>
      <c r="AB72" s="45"/>
      <c r="AC72" s="45"/>
      <c r="AD72" s="45"/>
      <c r="AE72" s="45"/>
      <c r="AF72" s="45"/>
      <c r="AG72" s="45"/>
      <c r="AH72" s="45"/>
      <c r="AI72" s="45"/>
      <c r="AJ72" s="45"/>
      <c r="AK72" s="45"/>
      <c r="AL72" s="45"/>
      <c r="AM72" s="45"/>
      <c r="AN72" s="45"/>
      <c r="AO72" s="45"/>
      <c r="AP72" s="45"/>
      <c r="AQ72" s="45"/>
      <c r="AR72" s="45"/>
      <c r="AS72" s="45"/>
      <c r="AT72" s="45"/>
      <c r="AU72" s="45"/>
      <c r="AV72" s="45"/>
      <c r="AW72" s="45"/>
      <c r="AX72" s="45"/>
      <c r="AY72" s="45"/>
      <c r="AZ72" s="45"/>
      <c r="BA72" s="45"/>
      <c r="BB72" s="45"/>
      <c r="BC72" s="45"/>
      <c r="BD72" s="45"/>
      <c r="BE72" s="45"/>
      <c r="BF72" s="45"/>
      <c r="BG72" s="45"/>
      <c r="BH72" s="45"/>
      <c r="BI72" s="45"/>
      <c r="BJ72" s="45"/>
      <c r="BK72" s="45"/>
      <c r="BL72" s="45"/>
      <c r="BM72" s="45"/>
    </row>
    <row r="73" spans="1:65" x14ac:dyDescent="0.25">
      <c r="A73" s="46">
        <v>71</v>
      </c>
      <c r="B73" s="47" t="str">
        <f>'Task Priority Tracker '!D95</f>
        <v xml:space="preserve">التجهيز لرقابة المستندات </v>
      </c>
      <c r="C73" s="44">
        <f>'Task Priority Tracker '!H95</f>
        <v>45658</v>
      </c>
      <c r="D73" s="44">
        <f t="shared" si="1"/>
        <v>45728</v>
      </c>
      <c r="E73" s="45"/>
      <c r="F73" s="45"/>
      <c r="G73" s="45"/>
      <c r="H73" s="45"/>
      <c r="I73" s="45"/>
      <c r="J73" s="45"/>
      <c r="K73" s="45"/>
      <c r="L73" s="45"/>
      <c r="M73" s="45"/>
      <c r="N73" s="45"/>
      <c r="O73" s="45"/>
      <c r="P73" s="45"/>
      <c r="Q73" s="45"/>
      <c r="R73" s="45"/>
      <c r="S73" s="45"/>
      <c r="T73" s="45"/>
      <c r="U73" s="45"/>
      <c r="V73" s="45"/>
      <c r="W73" s="45"/>
      <c r="X73" s="45"/>
      <c r="Y73" s="45"/>
      <c r="Z73" s="45"/>
      <c r="AA73" s="45"/>
      <c r="AB73" s="45"/>
      <c r="AC73" s="45"/>
      <c r="AD73" s="45"/>
      <c r="AE73" s="45"/>
      <c r="AF73" s="45"/>
      <c r="AG73" s="45"/>
      <c r="AH73" s="45"/>
      <c r="AI73" s="45"/>
      <c r="AJ73" s="45"/>
      <c r="AK73" s="45"/>
      <c r="AL73" s="45"/>
      <c r="AM73" s="45"/>
      <c r="AN73" s="45"/>
      <c r="AO73" s="45"/>
      <c r="AP73" s="45"/>
      <c r="AQ73" s="45"/>
      <c r="AR73" s="45"/>
      <c r="AS73" s="45"/>
      <c r="AT73" s="45"/>
      <c r="AU73" s="45"/>
      <c r="AV73" s="45"/>
      <c r="AW73" s="45"/>
      <c r="AX73" s="45"/>
      <c r="AY73" s="45"/>
      <c r="AZ73" s="45"/>
      <c r="BA73" s="45"/>
      <c r="BB73" s="45"/>
      <c r="BC73" s="45"/>
      <c r="BD73" s="45"/>
      <c r="BE73" s="45"/>
      <c r="BF73" s="45"/>
      <c r="BG73" s="45"/>
      <c r="BH73" s="45"/>
      <c r="BI73" s="45"/>
      <c r="BJ73" s="45"/>
      <c r="BK73" s="45"/>
      <c r="BL73" s="45"/>
      <c r="BM73" s="45"/>
    </row>
    <row r="74" spans="1:65" x14ac:dyDescent="0.25">
      <c r="A74" s="46">
        <v>72</v>
      </c>
      <c r="B74" s="47" t="str">
        <f>'Task Priority Tracker '!D96</f>
        <v xml:space="preserve">المخالفات المرورية  وهيئة النقل </v>
      </c>
      <c r="C74" s="44">
        <f>'Task Priority Tracker '!H96</f>
        <v>45658</v>
      </c>
      <c r="D74" s="44">
        <f t="shared" si="1"/>
        <v>45728</v>
      </c>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c r="BH74" s="45"/>
      <c r="BI74" s="45"/>
      <c r="BJ74" s="45"/>
      <c r="BK74" s="45"/>
      <c r="BL74" s="45"/>
      <c r="BM74" s="45"/>
    </row>
    <row r="75" spans="1:65" x14ac:dyDescent="0.25">
      <c r="A75" s="46">
        <v>73</v>
      </c>
      <c r="B75" s="47" t="str">
        <f>'Task Priority Tracker '!D97</f>
        <v>الموائمة</v>
      </c>
      <c r="C75" s="44">
        <f>'Task Priority Tracker '!H97</f>
        <v>45658</v>
      </c>
      <c r="D75" s="44">
        <f t="shared" si="1"/>
        <v>45728</v>
      </c>
      <c r="E75" s="45"/>
      <c r="F75" s="45"/>
      <c r="G75" s="45"/>
      <c r="H75" s="45"/>
      <c r="I75" s="45"/>
      <c r="J75" s="45"/>
      <c r="K75" s="45"/>
      <c r="L75" s="45"/>
      <c r="M75" s="45"/>
      <c r="N75" s="45"/>
      <c r="O75" s="45"/>
      <c r="P75" s="45"/>
      <c r="Q75" s="45"/>
      <c r="R75" s="45"/>
      <c r="S75" s="45"/>
      <c r="T75" s="45"/>
      <c r="U75" s="45"/>
      <c r="V75" s="45"/>
      <c r="W75" s="45"/>
      <c r="X75" s="45"/>
      <c r="Y75" s="45"/>
      <c r="Z75" s="45"/>
      <c r="AA75" s="45"/>
      <c r="AB75" s="45"/>
      <c r="AC75" s="45"/>
      <c r="AD75" s="45"/>
      <c r="AE75" s="45"/>
      <c r="AF75" s="45"/>
      <c r="AG75" s="45"/>
      <c r="AH75" s="45"/>
      <c r="AI75" s="45"/>
      <c r="AJ75" s="45"/>
      <c r="AK75" s="45"/>
      <c r="AL75" s="45"/>
      <c r="AM75" s="45"/>
      <c r="AN75" s="45"/>
      <c r="AO75" s="45"/>
      <c r="AP75" s="45"/>
      <c r="AQ75" s="45"/>
      <c r="AR75" s="45"/>
      <c r="AS75" s="45"/>
      <c r="AT75" s="45"/>
      <c r="AU75" s="45"/>
      <c r="AV75" s="45"/>
      <c r="AW75" s="45"/>
      <c r="AX75" s="45"/>
      <c r="AY75" s="45"/>
      <c r="AZ75" s="45"/>
      <c r="BA75" s="45"/>
      <c r="BB75" s="45"/>
      <c r="BC75" s="45"/>
      <c r="BD75" s="45"/>
      <c r="BE75" s="45"/>
      <c r="BF75" s="45"/>
      <c r="BG75" s="45"/>
      <c r="BH75" s="45"/>
      <c r="BI75" s="45"/>
      <c r="BJ75" s="45"/>
      <c r="BK75" s="45"/>
      <c r="BL75" s="45"/>
      <c r="BM75" s="45"/>
    </row>
    <row r="76" spans="1:65" x14ac:dyDescent="0.25">
      <c r="A76" s="46">
        <v>74</v>
      </c>
      <c r="B76" s="47" t="str">
        <f>'Task Priority Tracker '!D98</f>
        <v xml:space="preserve">المقاولين والمخالفات </v>
      </c>
      <c r="C76" s="44">
        <f>'Task Priority Tracker '!H98</f>
        <v>45658</v>
      </c>
      <c r="D76" s="44">
        <f t="shared" si="1"/>
        <v>45728</v>
      </c>
      <c r="E76" s="45"/>
      <c r="F76" s="45"/>
      <c r="G76" s="45"/>
      <c r="H76" s="45"/>
      <c r="I76" s="45"/>
      <c r="J76" s="45"/>
      <c r="K76" s="45"/>
      <c r="L76" s="45"/>
      <c r="M76" s="45"/>
      <c r="N76" s="45"/>
      <c r="O76" s="45"/>
      <c r="P76" s="45"/>
      <c r="Q76" s="45"/>
      <c r="R76" s="45"/>
      <c r="S76" s="45"/>
      <c r="T76" s="45"/>
      <c r="U76" s="45"/>
      <c r="V76" s="45"/>
      <c r="W76" s="45"/>
      <c r="X76" s="45"/>
      <c r="Y76" s="45"/>
      <c r="Z76" s="45"/>
      <c r="AA76" s="45"/>
      <c r="AB76" s="45"/>
      <c r="AC76" s="45"/>
      <c r="AD76" s="45"/>
      <c r="AE76" s="45"/>
      <c r="AF76" s="45"/>
      <c r="AG76" s="45"/>
      <c r="AH76" s="45"/>
      <c r="AI76" s="45"/>
      <c r="AJ76" s="45"/>
      <c r="AK76" s="45"/>
      <c r="AL76" s="45"/>
      <c r="AM76" s="45"/>
      <c r="AN76" s="45"/>
      <c r="AO76" s="45"/>
      <c r="AP76" s="45"/>
      <c r="AQ76" s="45"/>
      <c r="AR76" s="45"/>
      <c r="AS76" s="45"/>
      <c r="AT76" s="45"/>
      <c r="AU76" s="45"/>
      <c r="AV76" s="45"/>
      <c r="AW76" s="45"/>
      <c r="AX76" s="45"/>
      <c r="AY76" s="45"/>
      <c r="AZ76" s="45"/>
      <c r="BA76" s="45"/>
      <c r="BB76" s="45"/>
      <c r="BC76" s="45"/>
      <c r="BD76" s="45"/>
      <c r="BE76" s="45"/>
      <c r="BF76" s="45"/>
      <c r="BG76" s="45"/>
      <c r="BH76" s="45"/>
      <c r="BI76" s="45"/>
      <c r="BJ76" s="45"/>
      <c r="BK76" s="45"/>
      <c r="BL76" s="45"/>
      <c r="BM76" s="45"/>
    </row>
    <row r="77" spans="1:65" x14ac:dyDescent="0.25">
      <c r="A77" s="46">
        <v>75</v>
      </c>
      <c r="B77" s="47" t="str">
        <f>'Task Priority Tracker '!D99</f>
        <v xml:space="preserve">مركز البنية التحتية </v>
      </c>
      <c r="C77" s="44">
        <f>'Task Priority Tracker '!H99</f>
        <v>45658</v>
      </c>
      <c r="D77" s="44">
        <f t="shared" si="1"/>
        <v>45728</v>
      </c>
      <c r="E77" s="45"/>
      <c r="F77" s="45"/>
      <c r="G77" s="45"/>
      <c r="H77" s="45"/>
      <c r="I77" s="45"/>
      <c r="J77" s="45"/>
      <c r="K77" s="45"/>
      <c r="L77" s="45"/>
      <c r="M77" s="45"/>
      <c r="N77" s="45"/>
      <c r="O77" s="45"/>
      <c r="P77" s="45"/>
      <c r="Q77" s="45"/>
      <c r="R77" s="45"/>
      <c r="S77" s="45"/>
      <c r="T77" s="45"/>
      <c r="U77" s="45"/>
      <c r="V77" s="45"/>
      <c r="W77" s="45"/>
      <c r="X77" s="45"/>
      <c r="Y77" s="45"/>
      <c r="Z77" s="45"/>
      <c r="AA77" s="45"/>
      <c r="AB77" s="45"/>
      <c r="AC77" s="45"/>
      <c r="AD77" s="45"/>
      <c r="AE77" s="45"/>
      <c r="AF77" s="45"/>
      <c r="AG77" s="45"/>
      <c r="AH77" s="45"/>
      <c r="AI77" s="45"/>
      <c r="AJ77" s="45"/>
      <c r="AK77" s="45"/>
      <c r="AL77" s="45"/>
      <c r="AM77" s="45"/>
      <c r="AN77" s="45"/>
      <c r="AO77" s="45"/>
      <c r="AP77" s="45"/>
      <c r="AQ77" s="45"/>
      <c r="AR77" s="45"/>
      <c r="AS77" s="45"/>
      <c r="AT77" s="45"/>
      <c r="AU77" s="45"/>
      <c r="AV77" s="45"/>
      <c r="AW77" s="45"/>
      <c r="AX77" s="45"/>
      <c r="AY77" s="45"/>
      <c r="AZ77" s="45"/>
      <c r="BA77" s="45"/>
      <c r="BB77" s="45"/>
      <c r="BC77" s="45"/>
      <c r="BD77" s="45"/>
      <c r="BE77" s="45"/>
      <c r="BF77" s="45"/>
      <c r="BG77" s="45"/>
      <c r="BH77" s="45"/>
      <c r="BI77" s="45"/>
      <c r="BJ77" s="45"/>
      <c r="BK77" s="45"/>
      <c r="BL77" s="45"/>
      <c r="BM77" s="45"/>
    </row>
    <row r="78" spans="1:65" x14ac:dyDescent="0.25">
      <c r="A78" s="46">
        <v>76</v>
      </c>
      <c r="B78" s="47" t="str">
        <f>'Task Priority Tracker '!D100</f>
        <v xml:space="preserve"> برنامج هدف وتأسيسي شركة موارد بشرية</v>
      </c>
      <c r="C78" s="44">
        <f>'Task Priority Tracker '!H100</f>
        <v>45658</v>
      </c>
      <c r="D78" s="44">
        <f t="shared" si="1"/>
        <v>45728</v>
      </c>
      <c r="E78" s="45"/>
      <c r="F78" s="45"/>
      <c r="G78" s="45"/>
      <c r="H78" s="45"/>
      <c r="I78" s="45"/>
      <c r="J78" s="45"/>
      <c r="K78" s="45"/>
      <c r="L78" s="45"/>
      <c r="M78" s="45"/>
      <c r="N78" s="45"/>
      <c r="O78" s="45"/>
      <c r="P78" s="45"/>
      <c r="Q78" s="45"/>
      <c r="R78" s="45"/>
      <c r="S78" s="45"/>
      <c r="T78" s="45"/>
      <c r="U78" s="45"/>
      <c r="V78" s="45"/>
      <c r="W78" s="45"/>
      <c r="X78" s="45"/>
      <c r="Y78" s="45"/>
      <c r="Z78" s="45"/>
      <c r="AA78" s="45"/>
      <c r="AB78" s="45"/>
      <c r="AC78" s="45"/>
      <c r="AD78" s="45"/>
      <c r="AE78" s="45"/>
      <c r="AF78" s="45"/>
      <c r="AG78" s="45"/>
      <c r="AH78" s="45"/>
      <c r="AI78" s="45"/>
      <c r="AJ78" s="45"/>
      <c r="AK78" s="45"/>
      <c r="AL78" s="45"/>
      <c r="AM78" s="45"/>
      <c r="AN78" s="45"/>
      <c r="AO78" s="45"/>
      <c r="AP78" s="45"/>
      <c r="AQ78" s="45"/>
      <c r="AR78" s="45"/>
      <c r="AS78" s="45"/>
      <c r="AT78" s="45"/>
      <c r="AU78" s="45"/>
      <c r="AV78" s="45"/>
      <c r="AW78" s="45"/>
      <c r="AX78" s="45"/>
      <c r="AY78" s="45"/>
      <c r="AZ78" s="45"/>
      <c r="BA78" s="45"/>
      <c r="BB78" s="45"/>
      <c r="BC78" s="45"/>
      <c r="BD78" s="45"/>
      <c r="BE78" s="45"/>
      <c r="BF78" s="45"/>
      <c r="BG78" s="45"/>
      <c r="BH78" s="45"/>
      <c r="BI78" s="45"/>
      <c r="BJ78" s="45"/>
      <c r="BK78" s="45"/>
      <c r="BL78" s="45"/>
      <c r="BM78" s="45"/>
    </row>
    <row r="79" spans="1:65" x14ac:dyDescent="0.25">
      <c r="A79" s="46">
        <v>77</v>
      </c>
      <c r="B79" s="47" t="str">
        <f>'Task Priority Tracker '!D101</f>
        <v>. خالد والتطور الوظيفي</v>
      </c>
      <c r="C79" s="44">
        <f>'Task Priority Tracker '!H101</f>
        <v>45658</v>
      </c>
      <c r="D79" s="44">
        <f t="shared" si="1"/>
        <v>45728</v>
      </c>
      <c r="E79" s="45"/>
      <c r="F79" s="45"/>
      <c r="G79" s="45"/>
      <c r="H79" s="45"/>
      <c r="I79" s="45"/>
      <c r="J79" s="45"/>
      <c r="K79" s="45"/>
      <c r="L79" s="45"/>
      <c r="M79" s="45"/>
      <c r="N79" s="45"/>
      <c r="O79" s="45"/>
      <c r="P79" s="45"/>
      <c r="Q79" s="45"/>
      <c r="R79" s="45"/>
      <c r="S79" s="45"/>
      <c r="T79" s="45"/>
      <c r="U79" s="45"/>
      <c r="V79" s="45"/>
      <c r="W79" s="45"/>
      <c r="X79" s="45"/>
      <c r="Y79" s="45"/>
      <c r="Z79" s="45"/>
      <c r="AA79" s="45"/>
      <c r="AB79" s="45"/>
      <c r="AC79" s="45"/>
      <c r="AD79" s="45"/>
      <c r="AE79" s="45"/>
      <c r="AF79" s="45"/>
      <c r="AG79" s="45"/>
      <c r="AH79" s="45"/>
      <c r="AI79" s="45"/>
      <c r="AJ79" s="45"/>
      <c r="AK79" s="45"/>
      <c r="AL79" s="45"/>
      <c r="AM79" s="45"/>
      <c r="AN79" s="45"/>
      <c r="AO79" s="45"/>
      <c r="AP79" s="45"/>
      <c r="AQ79" s="45"/>
      <c r="AR79" s="45"/>
      <c r="AS79" s="45"/>
      <c r="AT79" s="45"/>
      <c r="AU79" s="45"/>
      <c r="AV79" s="45"/>
      <c r="AW79" s="45"/>
      <c r="AX79" s="45"/>
      <c r="AY79" s="45"/>
      <c r="AZ79" s="45"/>
      <c r="BA79" s="45"/>
      <c r="BB79" s="45"/>
      <c r="BC79" s="45"/>
      <c r="BD79" s="45"/>
      <c r="BE79" s="45"/>
      <c r="BF79" s="45"/>
      <c r="BG79" s="45"/>
      <c r="BH79" s="45"/>
      <c r="BI79" s="45"/>
      <c r="BJ79" s="45"/>
      <c r="BK79" s="45"/>
      <c r="BL79" s="45"/>
      <c r="BM79" s="45"/>
    </row>
    <row r="80" spans="1:65" x14ac:dyDescent="0.25">
      <c r="A80" s="46">
        <v>78</v>
      </c>
      <c r="B80" s="47" t="str">
        <f>'Task Priority Tracker '!D102</f>
        <v xml:space="preserve">بطاقة تطوير وظيفي مع مسارات المهنية للعمل </v>
      </c>
      <c r="C80" s="44">
        <f>'Task Priority Tracker '!H102</f>
        <v>45728</v>
      </c>
      <c r="D80" s="44">
        <f t="shared" si="1"/>
        <v>45798</v>
      </c>
      <c r="E80" s="45"/>
      <c r="F80" s="45"/>
      <c r="G80" s="45"/>
      <c r="H80" s="45"/>
      <c r="I80" s="45"/>
      <c r="J80" s="45"/>
      <c r="K80" s="45"/>
      <c r="L80" s="45"/>
      <c r="M80" s="45"/>
      <c r="N80" s="45"/>
      <c r="O80" s="45"/>
      <c r="P80" s="45"/>
      <c r="Q80" s="45"/>
      <c r="R80" s="45"/>
      <c r="S80" s="45"/>
      <c r="T80" s="45"/>
      <c r="U80" s="45"/>
      <c r="V80" s="45"/>
      <c r="W80" s="45"/>
      <c r="X80" s="45"/>
      <c r="Y80" s="45"/>
      <c r="Z80" s="45"/>
      <c r="AA80" s="45"/>
      <c r="AB80" s="45"/>
      <c r="AC80" s="45"/>
      <c r="AD80" s="45"/>
      <c r="AE80" s="45"/>
      <c r="AF80" s="45"/>
      <c r="AG80" s="45"/>
      <c r="AH80" s="45"/>
      <c r="AI80" s="45"/>
      <c r="AJ80" s="45"/>
      <c r="AK80" s="45"/>
      <c r="AL80" s="45"/>
      <c r="AM80" s="45"/>
      <c r="AN80" s="45"/>
      <c r="AO80" s="45"/>
      <c r="AP80" s="45"/>
      <c r="AQ80" s="45"/>
      <c r="AR80" s="45"/>
      <c r="AS80" s="45"/>
      <c r="AT80" s="45"/>
      <c r="AU80" s="45"/>
      <c r="AV80" s="45"/>
      <c r="AW80" s="45"/>
      <c r="AX80" s="45"/>
      <c r="AY80" s="45"/>
      <c r="AZ80" s="45"/>
      <c r="BA80" s="45"/>
      <c r="BB80" s="45"/>
      <c r="BC80" s="45"/>
      <c r="BD80" s="45"/>
      <c r="BE80" s="45"/>
      <c r="BF80" s="45"/>
      <c r="BG80" s="45"/>
      <c r="BH80" s="45"/>
      <c r="BI80" s="45"/>
      <c r="BJ80" s="45"/>
      <c r="BK80" s="45"/>
      <c r="BL80" s="45"/>
      <c r="BM80" s="45"/>
    </row>
    <row r="81" spans="1:65" x14ac:dyDescent="0.25">
      <c r="A81" s="46">
        <v>79</v>
      </c>
      <c r="B81" s="47" t="str">
        <f>'Task Priority Tracker '!D103</f>
        <v xml:space="preserve"> شريف والتطور الوظيفي</v>
      </c>
      <c r="C81" s="44">
        <f>'Task Priority Tracker '!H103</f>
        <v>45658</v>
      </c>
      <c r="D81" s="44">
        <f t="shared" si="1"/>
        <v>45728</v>
      </c>
      <c r="E81" s="45"/>
      <c r="F81" s="45"/>
      <c r="G81" s="45"/>
      <c r="H81" s="45"/>
      <c r="I81" s="45"/>
      <c r="J81" s="45"/>
      <c r="K81" s="45"/>
      <c r="L81" s="45"/>
      <c r="M81" s="45"/>
      <c r="N81" s="45"/>
      <c r="O81" s="45"/>
      <c r="P81" s="45"/>
      <c r="Q81" s="45"/>
      <c r="R81" s="45"/>
      <c r="S81" s="45"/>
      <c r="T81" s="45"/>
      <c r="U81" s="45"/>
      <c r="V81" s="45"/>
      <c r="W81" s="45"/>
      <c r="X81" s="45"/>
      <c r="Y81" s="45"/>
      <c r="Z81" s="45"/>
      <c r="AA81" s="45"/>
      <c r="AB81" s="45"/>
      <c r="AC81" s="45"/>
      <c r="AD81" s="45"/>
      <c r="AE81" s="45"/>
      <c r="AF81" s="45"/>
      <c r="AG81" s="45"/>
      <c r="AH81" s="45"/>
      <c r="AI81" s="45"/>
      <c r="AJ81" s="45"/>
      <c r="AK81" s="45"/>
      <c r="AL81" s="45"/>
      <c r="AM81" s="45"/>
      <c r="AN81" s="45"/>
      <c r="AO81" s="45"/>
      <c r="AP81" s="45"/>
      <c r="AQ81" s="45"/>
      <c r="AR81" s="45"/>
      <c r="AS81" s="45"/>
      <c r="AT81" s="45"/>
      <c r="AU81" s="45"/>
      <c r="AV81" s="45"/>
      <c r="AW81" s="45"/>
      <c r="AX81" s="45"/>
      <c r="AY81" s="45"/>
      <c r="AZ81" s="45"/>
      <c r="BA81" s="45"/>
      <c r="BB81" s="45"/>
      <c r="BC81" s="45"/>
      <c r="BD81" s="45"/>
      <c r="BE81" s="45"/>
      <c r="BF81" s="45"/>
      <c r="BG81" s="45"/>
      <c r="BH81" s="45"/>
      <c r="BI81" s="45"/>
      <c r="BJ81" s="45"/>
      <c r="BK81" s="45"/>
      <c r="BL81" s="45"/>
      <c r="BM81" s="45"/>
    </row>
    <row r="82" spans="1:65" x14ac:dyDescent="0.25">
      <c r="A82" s="46">
        <v>80</v>
      </c>
      <c r="B82" s="47" t="str">
        <f>'Task Priority Tracker '!D104</f>
        <v>. سيكل الرواتب</v>
      </c>
      <c r="C82" s="44">
        <f>'Task Priority Tracker '!H104</f>
        <v>45658</v>
      </c>
      <c r="D82" s="44">
        <f t="shared" si="1"/>
        <v>45728</v>
      </c>
      <c r="E82" s="45"/>
      <c r="F82" s="45"/>
      <c r="G82" s="45"/>
      <c r="H82" s="45"/>
      <c r="I82" s="45"/>
      <c r="J82" s="45"/>
      <c r="K82" s="45"/>
      <c r="L82" s="45"/>
      <c r="M82" s="45"/>
      <c r="N82" s="45"/>
      <c r="O82" s="45"/>
      <c r="P82" s="45"/>
      <c r="Q82" s="45"/>
      <c r="R82" s="45"/>
      <c r="S82" s="45"/>
      <c r="T82" s="45"/>
      <c r="U82" s="45"/>
      <c r="V82" s="45"/>
      <c r="W82" s="45"/>
      <c r="X82" s="45"/>
      <c r="Y82" s="45"/>
      <c r="Z82" s="45"/>
      <c r="AA82" s="45"/>
      <c r="AB82" s="45"/>
      <c r="AC82" s="45"/>
      <c r="AD82" s="45"/>
      <c r="AE82" s="45"/>
      <c r="AF82" s="45"/>
      <c r="AG82" s="45"/>
      <c r="AH82" s="45"/>
      <c r="AI82" s="45"/>
      <c r="AJ82" s="45"/>
      <c r="AK82" s="45"/>
      <c r="AL82" s="45"/>
      <c r="AM82" s="45"/>
      <c r="AN82" s="45"/>
      <c r="AO82" s="45"/>
      <c r="AP82" s="45"/>
      <c r="AQ82" s="45"/>
      <c r="AR82" s="45"/>
      <c r="AS82" s="45"/>
      <c r="AT82" s="45"/>
      <c r="AU82" s="45"/>
      <c r="AV82" s="45"/>
      <c r="AW82" s="45"/>
      <c r="AX82" s="45"/>
      <c r="AY82" s="45"/>
      <c r="AZ82" s="45"/>
      <c r="BA82" s="45"/>
      <c r="BB82" s="45"/>
      <c r="BC82" s="45"/>
      <c r="BD82" s="45"/>
      <c r="BE82" s="45"/>
      <c r="BF82" s="45"/>
      <c r="BG82" s="45"/>
      <c r="BH82" s="45"/>
      <c r="BI82" s="45"/>
      <c r="BJ82" s="45"/>
      <c r="BK82" s="45"/>
      <c r="BL82" s="45"/>
      <c r="BM82" s="45"/>
    </row>
    <row r="83" spans="1:65" x14ac:dyDescent="0.25">
      <c r="A83" s="46">
        <v>81</v>
      </c>
      <c r="B83" s="47" t="str">
        <f>'Task Priority Tracker '!D105</f>
        <v xml:space="preserve"> شهادة التصنيف الجدولة</v>
      </c>
      <c r="C83" s="44">
        <f>'Task Priority Tracker '!H105</f>
        <v>45658</v>
      </c>
      <c r="D83" s="44">
        <f t="shared" si="1"/>
        <v>45728</v>
      </c>
      <c r="E83" s="45"/>
      <c r="F83" s="45"/>
      <c r="G83" s="45"/>
      <c r="H83" s="45"/>
      <c r="I83" s="45"/>
      <c r="J83" s="45"/>
      <c r="K83" s="45"/>
      <c r="L83" s="45"/>
      <c r="M83" s="45"/>
      <c r="N83" s="45"/>
      <c r="O83" s="45"/>
      <c r="P83" s="45"/>
      <c r="Q83" s="45"/>
      <c r="R83" s="45"/>
      <c r="S83" s="45"/>
      <c r="T83" s="45"/>
      <c r="U83" s="45"/>
      <c r="V83" s="45"/>
      <c r="W83" s="45"/>
      <c r="X83" s="45"/>
      <c r="Y83" s="45"/>
      <c r="Z83" s="45"/>
      <c r="AA83" s="45"/>
      <c r="AB83" s="45"/>
      <c r="AC83" s="45"/>
      <c r="AD83" s="45"/>
      <c r="AE83" s="45"/>
      <c r="AF83" s="45"/>
      <c r="AG83" s="45"/>
      <c r="AH83" s="45"/>
      <c r="AI83" s="45"/>
      <c r="AJ83" s="45"/>
      <c r="AK83" s="45"/>
      <c r="AL83" s="45"/>
      <c r="AM83" s="45"/>
      <c r="AN83" s="45"/>
      <c r="AO83" s="45"/>
      <c r="AP83" s="45"/>
      <c r="AQ83" s="45"/>
      <c r="AR83" s="45"/>
      <c r="AS83" s="45"/>
      <c r="AT83" s="45"/>
      <c r="AU83" s="45"/>
      <c r="AV83" s="45"/>
      <c r="AW83" s="45"/>
      <c r="AX83" s="45"/>
      <c r="AY83" s="45"/>
      <c r="AZ83" s="45"/>
      <c r="BA83" s="45"/>
      <c r="BB83" s="45"/>
      <c r="BC83" s="45"/>
      <c r="BD83" s="45"/>
      <c r="BE83" s="45"/>
      <c r="BF83" s="45"/>
      <c r="BG83" s="45"/>
      <c r="BH83" s="45"/>
      <c r="BI83" s="45"/>
      <c r="BJ83" s="45"/>
      <c r="BK83" s="45"/>
      <c r="BL83" s="45"/>
      <c r="BM83" s="45"/>
    </row>
    <row r="84" spans="1:65" x14ac:dyDescent="0.25">
      <c r="A84" s="46">
        <v>82</v>
      </c>
      <c r="B84" s="47" t="str">
        <f>'Task Priority Tracker '!D106</f>
        <v>. التصنيف مكتب سحابة الأعمال 2024</v>
      </c>
      <c r="C84" s="44">
        <f>'Task Priority Tracker '!H106</f>
        <v>45658</v>
      </c>
      <c r="D84" s="44">
        <f t="shared" si="1"/>
        <v>45728</v>
      </c>
      <c r="E84" s="45"/>
      <c r="F84" s="45"/>
      <c r="G84" s="45"/>
      <c r="H84" s="45"/>
      <c r="I84" s="45"/>
      <c r="J84" s="45"/>
      <c r="K84" s="45"/>
      <c r="L84" s="45"/>
      <c r="M84" s="45"/>
      <c r="N84" s="45"/>
      <c r="O84" s="45"/>
      <c r="P84" s="45"/>
      <c r="Q84" s="45"/>
      <c r="R84" s="45"/>
      <c r="S84" s="45"/>
      <c r="T84" s="45"/>
      <c r="U84" s="45"/>
      <c r="V84" s="45"/>
      <c r="W84" s="45"/>
      <c r="X84" s="45"/>
      <c r="Y84" s="45"/>
      <c r="Z84" s="45"/>
      <c r="AA84" s="45"/>
      <c r="AB84" s="45"/>
      <c r="AC84" s="45"/>
      <c r="AD84" s="45"/>
      <c r="AE84" s="45"/>
      <c r="AF84" s="45"/>
      <c r="AG84" s="45"/>
      <c r="AH84" s="45"/>
      <c r="AI84" s="45"/>
      <c r="AJ84" s="45"/>
      <c r="AK84" s="45"/>
      <c r="AL84" s="45"/>
      <c r="AM84" s="45"/>
      <c r="AN84" s="45"/>
      <c r="AO84" s="45"/>
      <c r="AP84" s="45"/>
      <c r="AQ84" s="45"/>
      <c r="AR84" s="45"/>
      <c r="AS84" s="45"/>
      <c r="AT84" s="45"/>
      <c r="AU84" s="45"/>
      <c r="AV84" s="45"/>
      <c r="AW84" s="45"/>
      <c r="AX84" s="45"/>
      <c r="AY84" s="45"/>
      <c r="AZ84" s="45"/>
      <c r="BA84" s="45"/>
      <c r="BB84" s="45"/>
      <c r="BC84" s="45"/>
      <c r="BD84" s="45"/>
      <c r="BE84" s="45"/>
      <c r="BF84" s="45"/>
      <c r="BG84" s="45"/>
      <c r="BH84" s="45"/>
      <c r="BI84" s="45"/>
      <c r="BJ84" s="45"/>
      <c r="BK84" s="45"/>
      <c r="BL84" s="45"/>
      <c r="BM84" s="45"/>
    </row>
    <row r="85" spans="1:65" x14ac:dyDescent="0.25">
      <c r="A85" s="46">
        <v>83</v>
      </c>
      <c r="B85" s="47" t="str">
        <f>'Task Priority Tracker '!D107</f>
        <v xml:space="preserve"> تمويل جلمود السيد مع عبد الله باسويد</v>
      </c>
      <c r="C85" s="44">
        <f>'Task Priority Tracker '!H107</f>
        <v>45658</v>
      </c>
      <c r="D85" s="44">
        <f t="shared" si="1"/>
        <v>45728</v>
      </c>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c r="BH85" s="45"/>
      <c r="BI85" s="45"/>
      <c r="BJ85" s="45"/>
      <c r="BK85" s="45"/>
      <c r="BL85" s="45"/>
      <c r="BM85" s="45"/>
    </row>
    <row r="86" spans="1:65" x14ac:dyDescent="0.25">
      <c r="A86" s="46">
        <v>84</v>
      </c>
      <c r="B86" s="47" t="str">
        <f>'Task Priority Tracker '!D108</f>
        <v xml:space="preserve"> الميزانيات لجلمود ونجد مكتب</v>
      </c>
      <c r="C86" s="44">
        <f>'Task Priority Tracker '!H108</f>
        <v>45658</v>
      </c>
      <c r="D86" s="44">
        <f t="shared" si="1"/>
        <v>45728</v>
      </c>
      <c r="E86" s="45"/>
      <c r="F86" s="45"/>
      <c r="G86" s="45"/>
      <c r="H86" s="45"/>
      <c r="I86" s="45"/>
      <c r="J86" s="45"/>
      <c r="K86" s="45"/>
      <c r="L86" s="45"/>
      <c r="M86" s="45"/>
      <c r="N86" s="45"/>
      <c r="O86" s="45"/>
      <c r="P86" s="45"/>
      <c r="Q86" s="45"/>
      <c r="R86" s="45"/>
      <c r="S86" s="45"/>
      <c r="T86" s="45"/>
      <c r="U86" s="45"/>
      <c r="V86" s="45"/>
      <c r="W86" s="45"/>
      <c r="X86" s="45"/>
      <c r="Y86" s="45"/>
      <c r="Z86" s="45"/>
      <c r="AA86" s="45"/>
      <c r="AB86" s="45"/>
      <c r="AC86" s="45"/>
      <c r="AD86" s="45"/>
      <c r="AE86" s="45"/>
      <c r="AF86" s="45"/>
      <c r="AG86" s="45"/>
      <c r="AH86" s="45"/>
      <c r="AI86" s="45"/>
      <c r="AJ86" s="45"/>
      <c r="AK86" s="45"/>
      <c r="AL86" s="45"/>
      <c r="AM86" s="45"/>
      <c r="AN86" s="45"/>
      <c r="AO86" s="45"/>
      <c r="AP86" s="45"/>
      <c r="AQ86" s="45"/>
      <c r="AR86" s="45"/>
      <c r="AS86" s="45"/>
      <c r="AT86" s="45"/>
      <c r="AU86" s="45"/>
      <c r="AV86" s="45"/>
      <c r="AW86" s="45"/>
      <c r="AX86" s="45"/>
      <c r="AY86" s="45"/>
      <c r="AZ86" s="45"/>
      <c r="BA86" s="45"/>
      <c r="BB86" s="45"/>
      <c r="BC86" s="45"/>
      <c r="BD86" s="45"/>
      <c r="BE86" s="45"/>
      <c r="BF86" s="45"/>
      <c r="BG86" s="45"/>
      <c r="BH86" s="45"/>
      <c r="BI86" s="45"/>
      <c r="BJ86" s="45"/>
      <c r="BK86" s="45"/>
      <c r="BL86" s="45"/>
      <c r="BM86" s="45"/>
    </row>
    <row r="87" spans="1:65" x14ac:dyDescent="0.25">
      <c r="A87" s="46">
        <v>85</v>
      </c>
      <c r="B87" s="47" t="str">
        <f>'Task Priority Tracker '!D109</f>
        <v xml:space="preserve">تأمين مشروع 26 متفرقات </v>
      </c>
      <c r="C87" s="44">
        <f>'Task Priority Tracker '!H109</f>
        <v>45658</v>
      </c>
      <c r="D87" s="44">
        <f t="shared" si="1"/>
        <v>45728</v>
      </c>
      <c r="E87" s="45"/>
      <c r="F87" s="45"/>
      <c r="G87" s="45"/>
      <c r="H87" s="45"/>
      <c r="I87" s="45"/>
      <c r="J87" s="45"/>
      <c r="K87" s="45"/>
      <c r="L87" s="45"/>
      <c r="M87" s="45"/>
      <c r="N87" s="45"/>
      <c r="O87" s="45"/>
      <c r="P87" s="45"/>
      <c r="Q87" s="45"/>
      <c r="R87" s="45"/>
      <c r="S87" s="45"/>
      <c r="T87" s="45"/>
      <c r="U87" s="45"/>
      <c r="V87" s="45"/>
      <c r="W87" s="45"/>
      <c r="X87" s="45"/>
      <c r="Y87" s="45"/>
      <c r="Z87" s="45"/>
      <c r="AA87" s="45"/>
      <c r="AB87" s="45"/>
      <c r="AC87" s="45"/>
      <c r="AD87" s="45"/>
      <c r="AE87" s="45"/>
      <c r="AF87" s="45"/>
      <c r="AG87" s="45"/>
      <c r="AH87" s="45"/>
      <c r="AI87" s="45"/>
      <c r="AJ87" s="45"/>
      <c r="AK87" s="45"/>
      <c r="AL87" s="45"/>
      <c r="AM87" s="45"/>
      <c r="AN87" s="45"/>
      <c r="AO87" s="45"/>
      <c r="AP87" s="45"/>
      <c r="AQ87" s="45"/>
      <c r="AR87" s="45"/>
      <c r="AS87" s="45"/>
      <c r="AT87" s="45"/>
      <c r="AU87" s="45"/>
      <c r="AV87" s="45"/>
      <c r="AW87" s="45"/>
      <c r="AX87" s="45"/>
      <c r="AY87" s="45"/>
      <c r="AZ87" s="45"/>
      <c r="BA87" s="45"/>
      <c r="BB87" s="45"/>
      <c r="BC87" s="45"/>
      <c r="BD87" s="45"/>
      <c r="BE87" s="45"/>
      <c r="BF87" s="45"/>
      <c r="BG87" s="45"/>
      <c r="BH87" s="45"/>
      <c r="BI87" s="45"/>
      <c r="BJ87" s="45"/>
      <c r="BK87" s="45"/>
      <c r="BL87" s="45"/>
      <c r="BM87" s="45"/>
    </row>
    <row r="88" spans="1:65" x14ac:dyDescent="0.25">
      <c r="A88" s="46">
        <v>86</v>
      </c>
      <c r="B88" s="47" t="str">
        <f>'Task Priority Tracker '!D110</f>
        <v xml:space="preserve">موظفين الشركة على قوى والتأمينات </v>
      </c>
      <c r="C88" s="44">
        <f>'Task Priority Tracker '!H110</f>
        <v>45658</v>
      </c>
      <c r="D88" s="44">
        <f t="shared" si="1"/>
        <v>45728</v>
      </c>
      <c r="E88" s="45"/>
      <c r="F88" s="45"/>
      <c r="G88" s="45"/>
      <c r="H88" s="45"/>
      <c r="I88" s="45"/>
      <c r="J88" s="45"/>
      <c r="K88" s="45"/>
      <c r="L88" s="45"/>
      <c r="M88" s="45"/>
      <c r="N88" s="45"/>
      <c r="O88" s="45"/>
      <c r="P88" s="45"/>
      <c r="Q88" s="45"/>
      <c r="R88" s="45"/>
      <c r="S88" s="45"/>
      <c r="T88" s="45"/>
      <c r="U88" s="45"/>
      <c r="V88" s="45"/>
      <c r="W88" s="45"/>
      <c r="X88" s="45"/>
      <c r="Y88" s="45"/>
      <c r="Z88" s="45"/>
      <c r="AA88" s="45"/>
      <c r="AB88" s="45"/>
      <c r="AC88" s="45"/>
      <c r="AD88" s="45"/>
      <c r="AE88" s="45"/>
      <c r="AF88" s="45"/>
      <c r="AG88" s="45"/>
      <c r="AH88" s="45"/>
      <c r="AI88" s="45"/>
      <c r="AJ88" s="45"/>
      <c r="AK88" s="45"/>
      <c r="AL88" s="45"/>
      <c r="AM88" s="45"/>
      <c r="AN88" s="45"/>
      <c r="AO88" s="45"/>
      <c r="AP88" s="45"/>
      <c r="AQ88" s="45"/>
      <c r="AR88" s="45"/>
      <c r="AS88" s="45"/>
      <c r="AT88" s="45"/>
      <c r="AU88" s="45"/>
      <c r="AV88" s="45"/>
      <c r="AW88" s="45"/>
      <c r="AX88" s="45"/>
      <c r="AY88" s="45"/>
      <c r="AZ88" s="45"/>
      <c r="BA88" s="45"/>
      <c r="BB88" s="45"/>
      <c r="BC88" s="45"/>
      <c r="BD88" s="45"/>
      <c r="BE88" s="45"/>
      <c r="BF88" s="45"/>
      <c r="BG88" s="45"/>
      <c r="BH88" s="45"/>
      <c r="BI88" s="45"/>
      <c r="BJ88" s="45"/>
      <c r="BK88" s="45"/>
      <c r="BL88" s="45"/>
      <c r="BM88" s="45"/>
    </row>
    <row r="89" spans="1:65" x14ac:dyDescent="0.25">
      <c r="A89" s="46">
        <v>87</v>
      </c>
      <c r="B89" s="47" t="str">
        <f>'Task Priority Tracker '!D111</f>
        <v xml:space="preserve">نظام التحفيز </v>
      </c>
      <c r="C89" s="44">
        <f>'Task Priority Tracker '!H111</f>
        <v>45658</v>
      </c>
      <c r="D89" s="44">
        <f t="shared" si="1"/>
        <v>45728</v>
      </c>
      <c r="E89" s="45"/>
      <c r="F89" s="45"/>
      <c r="G89" s="45"/>
      <c r="H89" s="45"/>
      <c r="I89" s="45"/>
      <c r="J89" s="45"/>
      <c r="K89" s="45"/>
      <c r="L89" s="45"/>
      <c r="M89" s="45"/>
      <c r="N89" s="45"/>
      <c r="O89" s="45"/>
      <c r="P89" s="45"/>
      <c r="Q89" s="45"/>
      <c r="R89" s="45"/>
      <c r="S89" s="45"/>
      <c r="T89" s="45"/>
      <c r="U89" s="45"/>
      <c r="V89" s="45"/>
      <c r="W89" s="45"/>
      <c r="X89" s="45"/>
      <c r="Y89" s="45"/>
      <c r="Z89" s="45"/>
      <c r="AA89" s="45"/>
      <c r="AB89" s="45"/>
      <c r="AC89" s="45"/>
      <c r="AD89" s="45"/>
      <c r="AE89" s="45"/>
      <c r="AF89" s="45"/>
      <c r="AG89" s="45"/>
      <c r="AH89" s="45"/>
      <c r="AI89" s="45"/>
      <c r="AJ89" s="45"/>
      <c r="AK89" s="45"/>
      <c r="AL89" s="45"/>
      <c r="AM89" s="45"/>
      <c r="AN89" s="45"/>
      <c r="AO89" s="45"/>
      <c r="AP89" s="45"/>
      <c r="AQ89" s="45"/>
      <c r="AR89" s="45"/>
      <c r="AS89" s="45"/>
      <c r="AT89" s="45"/>
      <c r="AU89" s="45"/>
      <c r="AV89" s="45"/>
      <c r="AW89" s="45"/>
      <c r="AX89" s="45"/>
      <c r="AY89" s="45"/>
      <c r="AZ89" s="45"/>
      <c r="BA89" s="45"/>
      <c r="BB89" s="45"/>
      <c r="BC89" s="45"/>
      <c r="BD89" s="45"/>
      <c r="BE89" s="45"/>
      <c r="BF89" s="45"/>
      <c r="BG89" s="45"/>
      <c r="BH89" s="45"/>
      <c r="BI89" s="45"/>
      <c r="BJ89" s="45"/>
      <c r="BK89" s="45"/>
      <c r="BL89" s="45"/>
      <c r="BM89" s="45"/>
    </row>
    <row r="90" spans="1:65" x14ac:dyDescent="0.25">
      <c r="A90" s="46">
        <v>88</v>
      </c>
      <c r="B90" s="47" t="str">
        <f>'Task Priority Tracker '!D112</f>
        <v>. الضمانات النهائية</v>
      </c>
      <c r="C90" s="44">
        <f>'Task Priority Tracker '!H112</f>
        <v>45658</v>
      </c>
      <c r="D90" s="44">
        <f t="shared" si="1"/>
        <v>45728</v>
      </c>
      <c r="E90" s="45"/>
      <c r="F90" s="45"/>
      <c r="G90" s="45"/>
      <c r="H90" s="45"/>
      <c r="I90" s="45"/>
      <c r="J90" s="45"/>
      <c r="K90" s="45"/>
      <c r="L90" s="45"/>
      <c r="M90" s="45"/>
      <c r="N90" s="45"/>
      <c r="O90" s="45"/>
      <c r="P90" s="45"/>
      <c r="Q90" s="45"/>
      <c r="R90" s="45"/>
      <c r="S90" s="45"/>
      <c r="T90" s="45"/>
      <c r="U90" s="45"/>
      <c r="V90" s="45"/>
      <c r="W90" s="45"/>
      <c r="X90" s="45"/>
      <c r="Y90" s="45"/>
      <c r="Z90" s="45"/>
      <c r="AA90" s="45"/>
      <c r="AB90" s="45"/>
      <c r="AC90" s="45"/>
      <c r="AD90" s="45"/>
      <c r="AE90" s="45"/>
      <c r="AF90" s="45"/>
      <c r="AG90" s="45"/>
      <c r="AH90" s="45"/>
      <c r="AI90" s="45"/>
      <c r="AJ90" s="45"/>
      <c r="AK90" s="45"/>
      <c r="AL90" s="45"/>
      <c r="AM90" s="45"/>
      <c r="AN90" s="45"/>
      <c r="AO90" s="45"/>
      <c r="AP90" s="45"/>
      <c r="AQ90" s="45"/>
      <c r="AR90" s="45"/>
      <c r="AS90" s="45"/>
      <c r="AT90" s="45"/>
      <c r="AU90" s="45"/>
      <c r="AV90" s="45"/>
      <c r="AW90" s="45"/>
      <c r="AX90" s="45"/>
      <c r="AY90" s="45"/>
      <c r="AZ90" s="45"/>
      <c r="BA90" s="45"/>
      <c r="BB90" s="45"/>
      <c r="BC90" s="45"/>
      <c r="BD90" s="45"/>
      <c r="BE90" s="45"/>
      <c r="BF90" s="45"/>
      <c r="BG90" s="45"/>
      <c r="BH90" s="45"/>
      <c r="BI90" s="45"/>
      <c r="BJ90" s="45"/>
      <c r="BK90" s="45"/>
      <c r="BL90" s="45"/>
      <c r="BM90" s="45"/>
    </row>
    <row r="91" spans="1:65" x14ac:dyDescent="0.25">
      <c r="A91" s="46">
        <v>89</v>
      </c>
      <c r="B91" s="47" t="str">
        <f>'Task Priority Tracker '!D113</f>
        <v xml:space="preserve"> ترتيب المكاتب  بأفكار إبداعية</v>
      </c>
      <c r="C91" s="44">
        <f>'Task Priority Tracker '!H113</f>
        <v>45658</v>
      </c>
      <c r="D91" s="44">
        <f t="shared" si="1"/>
        <v>45728</v>
      </c>
      <c r="E91" s="45"/>
      <c r="F91" s="45"/>
      <c r="G91" s="45"/>
      <c r="H91" s="45"/>
      <c r="I91" s="45"/>
      <c r="J91" s="45"/>
      <c r="K91" s="45"/>
      <c r="L91" s="45"/>
      <c r="M91" s="45"/>
      <c r="N91" s="45"/>
      <c r="O91" s="45"/>
      <c r="P91" s="45"/>
      <c r="Q91" s="45"/>
      <c r="R91" s="45"/>
      <c r="S91" s="45"/>
      <c r="T91" s="45"/>
      <c r="U91" s="45"/>
      <c r="V91" s="45"/>
      <c r="W91" s="45"/>
      <c r="X91" s="45"/>
      <c r="Y91" s="45"/>
      <c r="Z91" s="45"/>
      <c r="AA91" s="45"/>
      <c r="AB91" s="45"/>
      <c r="AC91" s="45"/>
      <c r="AD91" s="45"/>
      <c r="AE91" s="45"/>
      <c r="AF91" s="45"/>
      <c r="AG91" s="45"/>
      <c r="AH91" s="45"/>
      <c r="AI91" s="45"/>
      <c r="AJ91" s="45"/>
      <c r="AK91" s="45"/>
      <c r="AL91" s="45"/>
      <c r="AM91" s="45"/>
      <c r="AN91" s="45"/>
      <c r="AO91" s="45"/>
      <c r="AP91" s="45"/>
      <c r="AQ91" s="45"/>
      <c r="AR91" s="45"/>
      <c r="AS91" s="45"/>
      <c r="AT91" s="45"/>
      <c r="AU91" s="45"/>
      <c r="AV91" s="45"/>
      <c r="AW91" s="45"/>
      <c r="AX91" s="45"/>
      <c r="AY91" s="45"/>
      <c r="AZ91" s="45"/>
      <c r="BA91" s="45"/>
      <c r="BB91" s="45"/>
      <c r="BC91" s="45"/>
      <c r="BD91" s="45"/>
      <c r="BE91" s="45"/>
      <c r="BF91" s="45"/>
      <c r="BG91" s="45"/>
      <c r="BH91" s="45"/>
      <c r="BI91" s="45"/>
      <c r="BJ91" s="45"/>
      <c r="BK91" s="45"/>
      <c r="BL91" s="45"/>
      <c r="BM91" s="45"/>
    </row>
    <row r="92" spans="1:65" x14ac:dyDescent="0.25">
      <c r="A92" s="46">
        <v>90</v>
      </c>
      <c r="B92" s="47" t="str">
        <f>'Task Priority Tracker '!D114</f>
        <v xml:space="preserve"> السكرتاريا</v>
      </c>
      <c r="C92" s="44">
        <f>'Task Priority Tracker '!H114</f>
        <v>45658</v>
      </c>
      <c r="D92" s="44">
        <f t="shared" si="1"/>
        <v>45728</v>
      </c>
      <c r="E92" s="45"/>
      <c r="F92" s="45"/>
      <c r="G92" s="45"/>
      <c r="H92" s="45"/>
      <c r="I92" s="45"/>
      <c r="J92" s="45"/>
      <c r="K92" s="45"/>
      <c r="L92" s="45"/>
      <c r="M92" s="45"/>
      <c r="N92" s="45"/>
      <c r="O92" s="45"/>
      <c r="P92" s="45"/>
      <c r="Q92" s="45"/>
      <c r="R92" s="45"/>
      <c r="S92" s="45"/>
      <c r="T92" s="45"/>
      <c r="U92" s="45"/>
      <c r="V92" s="45"/>
      <c r="W92" s="45"/>
      <c r="X92" s="45"/>
      <c r="Y92" s="45"/>
      <c r="Z92" s="45"/>
      <c r="AA92" s="45"/>
      <c r="AB92" s="45"/>
      <c r="AC92" s="45"/>
      <c r="AD92" s="45"/>
      <c r="AE92" s="45"/>
      <c r="AF92" s="45"/>
      <c r="AG92" s="45"/>
      <c r="AH92" s="45"/>
      <c r="AI92" s="45"/>
      <c r="AJ92" s="45"/>
      <c r="AK92" s="45"/>
      <c r="AL92" s="45"/>
      <c r="AM92" s="45"/>
      <c r="AN92" s="45"/>
      <c r="AO92" s="45"/>
      <c r="AP92" s="45"/>
      <c r="AQ92" s="45"/>
      <c r="AR92" s="45"/>
      <c r="AS92" s="45"/>
      <c r="AT92" s="45"/>
      <c r="AU92" s="45"/>
      <c r="AV92" s="45"/>
      <c r="AW92" s="45"/>
      <c r="AX92" s="45"/>
      <c r="AY92" s="45"/>
      <c r="AZ92" s="45"/>
      <c r="BA92" s="45"/>
      <c r="BB92" s="45"/>
      <c r="BC92" s="45"/>
      <c r="BD92" s="45"/>
      <c r="BE92" s="45"/>
      <c r="BF92" s="45"/>
      <c r="BG92" s="45"/>
      <c r="BH92" s="45"/>
      <c r="BI92" s="45"/>
      <c r="BJ92" s="45"/>
      <c r="BK92" s="45"/>
      <c r="BL92" s="45"/>
      <c r="BM92" s="45"/>
    </row>
    <row r="93" spans="1:65" x14ac:dyDescent="0.25">
      <c r="A93" s="46">
        <v>91</v>
      </c>
      <c r="B93" s="47" t="str">
        <f>'Task Priority Tracker '!D115</f>
        <v>التأكيد على دخول ناجز السكرتاريا</v>
      </c>
      <c r="C93" s="44">
        <f>'Task Priority Tracker '!H115</f>
        <v>45658</v>
      </c>
      <c r="D93" s="44">
        <f t="shared" si="1"/>
        <v>45728</v>
      </c>
      <c r="E93" s="45"/>
      <c r="F93" s="45"/>
      <c r="G93" s="45"/>
      <c r="H93" s="45"/>
      <c r="I93" s="45"/>
      <c r="J93" s="45"/>
      <c r="K93" s="45"/>
      <c r="L93" s="45"/>
      <c r="M93" s="45"/>
      <c r="N93" s="45"/>
      <c r="O93" s="45"/>
      <c r="P93" s="45"/>
      <c r="Q93" s="45"/>
      <c r="R93" s="45"/>
      <c r="S93" s="45"/>
      <c r="T93" s="45"/>
      <c r="U93" s="45"/>
      <c r="V93" s="45"/>
      <c r="W93" s="45"/>
      <c r="X93" s="45"/>
      <c r="Y93" s="45"/>
      <c r="Z93" s="45"/>
      <c r="AA93" s="45"/>
      <c r="AB93" s="45"/>
      <c r="AC93" s="45"/>
      <c r="AD93" s="45"/>
      <c r="AE93" s="45"/>
      <c r="AF93" s="45"/>
      <c r="AG93" s="45"/>
      <c r="AH93" s="45"/>
      <c r="AI93" s="45"/>
      <c r="AJ93" s="45"/>
      <c r="AK93" s="45"/>
      <c r="AL93" s="45"/>
      <c r="AM93" s="45"/>
      <c r="AN93" s="45"/>
      <c r="AO93" s="45"/>
      <c r="AP93" s="45"/>
      <c r="AQ93" s="45"/>
      <c r="AR93" s="45"/>
      <c r="AS93" s="45"/>
      <c r="AT93" s="45"/>
      <c r="AU93" s="45"/>
      <c r="AV93" s="45"/>
      <c r="AW93" s="45"/>
      <c r="AX93" s="45"/>
      <c r="AY93" s="45"/>
      <c r="AZ93" s="45"/>
      <c r="BA93" s="45"/>
      <c r="BB93" s="45"/>
      <c r="BC93" s="45"/>
      <c r="BD93" s="45"/>
      <c r="BE93" s="45"/>
      <c r="BF93" s="45"/>
      <c r="BG93" s="45"/>
      <c r="BH93" s="45"/>
      <c r="BI93" s="45"/>
      <c r="BJ93" s="45"/>
      <c r="BK93" s="45"/>
      <c r="BL93" s="45"/>
      <c r="BM93" s="45"/>
    </row>
    <row r="94" spans="1:65" x14ac:dyDescent="0.25">
      <c r="A94" s="46">
        <v>92</v>
      </c>
      <c r="B94" s="47" t="str">
        <f>'Task Priority Tracker '!D116</f>
        <v>. الضمانات شركة المياه خطاب الرئيس</v>
      </c>
      <c r="C94" s="44">
        <f>'Task Priority Tracker '!H116</f>
        <v>45658</v>
      </c>
      <c r="D94" s="44">
        <f t="shared" si="1"/>
        <v>45728</v>
      </c>
      <c r="E94" s="45"/>
      <c r="F94" s="45"/>
      <c r="G94" s="45"/>
      <c r="H94" s="45"/>
      <c r="I94" s="45"/>
      <c r="J94" s="45"/>
      <c r="K94" s="45"/>
      <c r="L94" s="45"/>
      <c r="M94" s="45"/>
      <c r="N94" s="45"/>
      <c r="O94" s="45"/>
      <c r="P94" s="45"/>
      <c r="Q94" s="45"/>
      <c r="R94" s="45"/>
      <c r="S94" s="45"/>
      <c r="T94" s="45"/>
      <c r="U94" s="45"/>
      <c r="V94" s="45"/>
      <c r="W94" s="45"/>
      <c r="X94" s="45"/>
      <c r="Y94" s="45"/>
      <c r="Z94" s="45"/>
      <c r="AA94" s="45"/>
      <c r="AB94" s="45"/>
      <c r="AC94" s="45"/>
      <c r="AD94" s="45"/>
      <c r="AE94" s="45"/>
      <c r="AF94" s="45"/>
      <c r="AG94" s="45"/>
      <c r="AH94" s="45"/>
      <c r="AI94" s="45"/>
      <c r="AJ94" s="45"/>
      <c r="AK94" s="45"/>
      <c r="AL94" s="45"/>
      <c r="AM94" s="45"/>
      <c r="AN94" s="45"/>
      <c r="AO94" s="45"/>
      <c r="AP94" s="45"/>
      <c r="AQ94" s="45"/>
      <c r="AR94" s="45"/>
      <c r="AS94" s="45"/>
      <c r="AT94" s="45"/>
      <c r="AU94" s="45"/>
      <c r="AV94" s="45"/>
      <c r="AW94" s="45"/>
      <c r="AX94" s="45"/>
      <c r="AY94" s="45"/>
      <c r="AZ94" s="45"/>
      <c r="BA94" s="45"/>
      <c r="BB94" s="45"/>
      <c r="BC94" s="45"/>
      <c r="BD94" s="45"/>
      <c r="BE94" s="45"/>
      <c r="BF94" s="45"/>
      <c r="BG94" s="45"/>
      <c r="BH94" s="45"/>
      <c r="BI94" s="45"/>
      <c r="BJ94" s="45"/>
      <c r="BK94" s="45"/>
      <c r="BL94" s="45"/>
      <c r="BM94" s="45"/>
    </row>
    <row r="95" spans="1:65" x14ac:dyDescent="0.25">
      <c r="A95" s="46">
        <v>93</v>
      </c>
      <c r="B95" s="47" t="str">
        <f>'Task Priority Tracker '!D117</f>
        <v>. إعلان عن قيام لجنة</v>
      </c>
      <c r="C95" s="44">
        <f>'Task Priority Tracker '!H117</f>
        <v>45658</v>
      </c>
      <c r="D95" s="44">
        <f t="shared" si="1"/>
        <v>45728</v>
      </c>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c r="BH95" s="45"/>
      <c r="BI95" s="45"/>
      <c r="BJ95" s="45"/>
      <c r="BK95" s="45"/>
      <c r="BL95" s="45"/>
      <c r="BM95" s="45"/>
    </row>
    <row r="96" spans="1:65" x14ac:dyDescent="0.25">
      <c r="A96" s="46">
        <v>94</v>
      </c>
      <c r="B96" s="47" t="str">
        <f>'Task Priority Tracker '!D118</f>
        <v>الاجتماعات الدورية والشهرية</v>
      </c>
      <c r="C96" s="44">
        <f>'Task Priority Tracker '!H118</f>
        <v>45728</v>
      </c>
      <c r="D96" s="44">
        <f t="shared" si="1"/>
        <v>45798</v>
      </c>
      <c r="E96" s="45"/>
      <c r="F96" s="45"/>
      <c r="G96" s="45"/>
      <c r="H96" s="45"/>
      <c r="I96" s="45"/>
      <c r="J96" s="45"/>
      <c r="K96" s="45"/>
      <c r="L96" s="45"/>
      <c r="M96" s="45"/>
      <c r="N96" s="45"/>
      <c r="O96" s="45"/>
      <c r="P96" s="45"/>
      <c r="Q96" s="45"/>
      <c r="R96" s="45"/>
      <c r="S96" s="45"/>
      <c r="T96" s="45"/>
      <c r="U96" s="45"/>
      <c r="V96" s="45"/>
      <c r="W96" s="45"/>
      <c r="X96" s="45"/>
      <c r="Y96" s="45"/>
      <c r="Z96" s="45"/>
      <c r="AA96" s="45"/>
      <c r="AB96" s="45"/>
      <c r="AC96" s="45"/>
      <c r="AD96" s="45"/>
      <c r="AE96" s="45"/>
      <c r="AF96" s="45"/>
      <c r="AG96" s="45"/>
      <c r="AH96" s="45"/>
      <c r="AI96" s="45"/>
      <c r="AJ96" s="45"/>
      <c r="AK96" s="45"/>
      <c r="AL96" s="45"/>
      <c r="AM96" s="45"/>
      <c r="AN96" s="45"/>
      <c r="AO96" s="45"/>
      <c r="AP96" s="45"/>
      <c r="AQ96" s="45"/>
      <c r="AR96" s="45"/>
      <c r="AS96" s="45"/>
      <c r="AT96" s="45"/>
      <c r="AU96" s="45"/>
      <c r="AV96" s="45"/>
      <c r="AW96" s="45"/>
      <c r="AX96" s="45"/>
      <c r="AY96" s="45"/>
      <c r="AZ96" s="45"/>
      <c r="BA96" s="45"/>
      <c r="BB96" s="45"/>
      <c r="BC96" s="45"/>
      <c r="BD96" s="45"/>
      <c r="BE96" s="45"/>
      <c r="BF96" s="45"/>
      <c r="BG96" s="45"/>
      <c r="BH96" s="45"/>
      <c r="BI96" s="45"/>
      <c r="BJ96" s="45"/>
      <c r="BK96" s="45"/>
      <c r="BL96" s="45"/>
      <c r="BM96" s="45"/>
    </row>
    <row r="97" spans="1:65" x14ac:dyDescent="0.25">
      <c r="A97" s="46">
        <v>95</v>
      </c>
      <c r="B97" s="47" t="str">
        <f>'Task Priority Tracker '!D119</f>
        <v xml:space="preserve">بطاقات اعمال لرؤساء الأقسام والمهندسين  موحدة </v>
      </c>
      <c r="C97" s="44">
        <f>'Task Priority Tracker '!H119</f>
        <v>45658</v>
      </c>
      <c r="D97" s="44">
        <f t="shared" si="1"/>
        <v>45728</v>
      </c>
      <c r="E97" s="45"/>
      <c r="F97" s="45"/>
      <c r="G97" s="45"/>
      <c r="H97" s="45"/>
      <c r="I97" s="45"/>
      <c r="J97" s="45"/>
      <c r="K97" s="45"/>
      <c r="L97" s="45"/>
      <c r="M97" s="45"/>
      <c r="N97" s="45"/>
      <c r="O97" s="45"/>
      <c r="P97" s="45"/>
      <c r="Q97" s="45"/>
      <c r="R97" s="45"/>
      <c r="S97" s="45"/>
      <c r="T97" s="45"/>
      <c r="U97" s="45"/>
      <c r="V97" s="45"/>
      <c r="W97" s="45"/>
      <c r="X97" s="45"/>
      <c r="Y97" s="45"/>
      <c r="Z97" s="45"/>
      <c r="AA97" s="45"/>
      <c r="AB97" s="45"/>
      <c r="AC97" s="45"/>
      <c r="AD97" s="45"/>
      <c r="AE97" s="45"/>
      <c r="AF97" s="45"/>
      <c r="AG97" s="45"/>
      <c r="AH97" s="45"/>
      <c r="AI97" s="45"/>
      <c r="AJ97" s="45"/>
      <c r="AK97" s="45"/>
      <c r="AL97" s="45"/>
      <c r="AM97" s="45"/>
      <c r="AN97" s="45"/>
      <c r="AO97" s="45"/>
      <c r="AP97" s="45"/>
      <c r="AQ97" s="45"/>
      <c r="AR97" s="45"/>
      <c r="AS97" s="45"/>
      <c r="AT97" s="45"/>
      <c r="AU97" s="45"/>
      <c r="AV97" s="45"/>
      <c r="AW97" s="45"/>
      <c r="AX97" s="45"/>
      <c r="AY97" s="45"/>
      <c r="AZ97" s="45"/>
      <c r="BA97" s="45"/>
      <c r="BB97" s="45"/>
      <c r="BC97" s="45"/>
      <c r="BD97" s="45"/>
      <c r="BE97" s="45"/>
      <c r="BF97" s="45"/>
      <c r="BG97" s="45"/>
      <c r="BH97" s="45"/>
      <c r="BI97" s="45"/>
      <c r="BJ97" s="45"/>
      <c r="BK97" s="45"/>
      <c r="BL97" s="45"/>
      <c r="BM97" s="45"/>
    </row>
  </sheetData>
  <phoneticPr fontId="17" type="noConversion"/>
  <conditionalFormatting sqref="E3:BM97">
    <cfRule type="expression" dxfId="0" priority="1">
      <formula>AND(E$2&gt;=$C3,E$2&lt;=$D3)</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E0834-2F81-4D01-91DF-33D7218D6753}">
  <sheetPr codeName="Sheet5"/>
  <dimension ref="B3:C28"/>
  <sheetViews>
    <sheetView showGridLines="0" rightToLeft="1" workbookViewId="0">
      <selection activeCell="C5" sqref="C5:G6"/>
    </sheetView>
  </sheetViews>
  <sheetFormatPr defaultRowHeight="15" x14ac:dyDescent="0.25"/>
  <cols>
    <col min="2" max="2" width="1.85546875" style="37" bestFit="1" customWidth="1"/>
  </cols>
  <sheetData>
    <row r="3" spans="2:3" x14ac:dyDescent="0.25">
      <c r="C3" s="34" t="s">
        <v>156</v>
      </c>
    </row>
    <row r="4" spans="2:3" ht="18" x14ac:dyDescent="0.25">
      <c r="B4" s="37">
        <v>1</v>
      </c>
      <c r="C4" s="35" t="s">
        <v>158</v>
      </c>
    </row>
    <row r="5" spans="2:3" x14ac:dyDescent="0.25">
      <c r="C5" s="34" t="s">
        <v>142</v>
      </c>
    </row>
    <row r="6" spans="2:3" x14ac:dyDescent="0.25">
      <c r="C6" s="36" t="s">
        <v>143</v>
      </c>
    </row>
    <row r="7" spans="2:3" x14ac:dyDescent="0.25">
      <c r="C7" s="34"/>
    </row>
    <row r="8" spans="2:3" ht="18" x14ac:dyDescent="0.25">
      <c r="B8" s="37">
        <v>2</v>
      </c>
      <c r="C8" s="35" t="s">
        <v>159</v>
      </c>
    </row>
    <row r="9" spans="2:3" x14ac:dyDescent="0.25">
      <c r="C9" s="34" t="s">
        <v>144</v>
      </c>
    </row>
    <row r="10" spans="2:3" x14ac:dyDescent="0.25">
      <c r="C10" s="36" t="s">
        <v>145</v>
      </c>
    </row>
    <row r="11" spans="2:3" x14ac:dyDescent="0.25">
      <c r="C11" s="36" t="s">
        <v>146</v>
      </c>
    </row>
    <row r="12" spans="2:3" x14ac:dyDescent="0.25">
      <c r="C12" s="36" t="s">
        <v>147</v>
      </c>
    </row>
    <row r="13" spans="2:3" x14ac:dyDescent="0.25">
      <c r="C13" s="36" t="s">
        <v>148</v>
      </c>
    </row>
    <row r="14" spans="2:3" x14ac:dyDescent="0.25">
      <c r="C14" s="34"/>
    </row>
    <row r="15" spans="2:3" ht="18" x14ac:dyDescent="0.25">
      <c r="B15" s="37">
        <v>3</v>
      </c>
      <c r="C15" s="35" t="s">
        <v>160</v>
      </c>
    </row>
    <row r="16" spans="2:3" x14ac:dyDescent="0.25">
      <c r="C16" s="34" t="s">
        <v>157</v>
      </c>
    </row>
    <row r="17" spans="2:3" x14ac:dyDescent="0.25">
      <c r="C17" s="36" t="s">
        <v>149</v>
      </c>
    </row>
    <row r="18" spans="2:3" x14ac:dyDescent="0.25">
      <c r="C18" s="36" t="s">
        <v>150</v>
      </c>
    </row>
    <row r="19" spans="2:3" x14ac:dyDescent="0.25">
      <c r="C19" s="34"/>
    </row>
    <row r="20" spans="2:3" ht="18" x14ac:dyDescent="0.25">
      <c r="B20" s="37">
        <v>4</v>
      </c>
      <c r="C20" s="35" t="s">
        <v>161</v>
      </c>
    </row>
    <row r="21" spans="2:3" x14ac:dyDescent="0.25">
      <c r="C21" s="36" t="s">
        <v>151</v>
      </c>
    </row>
    <row r="22" spans="2:3" x14ac:dyDescent="0.25">
      <c r="C22" s="34"/>
    </row>
    <row r="23" spans="2:3" ht="18" x14ac:dyDescent="0.25">
      <c r="B23" s="37">
        <v>5</v>
      </c>
      <c r="C23" s="35" t="s">
        <v>162</v>
      </c>
    </row>
    <row r="24" spans="2:3" x14ac:dyDescent="0.25">
      <c r="C24" s="34" t="s">
        <v>152</v>
      </c>
    </row>
    <row r="25" spans="2:3" x14ac:dyDescent="0.25">
      <c r="C25" s="36" t="s">
        <v>153</v>
      </c>
    </row>
    <row r="26" spans="2:3" x14ac:dyDescent="0.25">
      <c r="C26" s="34"/>
    </row>
    <row r="27" spans="2:3" ht="18" x14ac:dyDescent="0.25">
      <c r="C27" s="35" t="s">
        <v>154</v>
      </c>
    </row>
    <row r="28" spans="2:3" x14ac:dyDescent="0.25">
      <c r="C28" s="34" t="s">
        <v>155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Login</vt:lpstr>
      <vt:lpstr>Users</vt:lpstr>
      <vt:lpstr>Task Priority Tracker </vt:lpstr>
      <vt:lpstr>Gantt Chart</vt:lpstr>
      <vt:lpstr>Soluations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Alaa  Elshahat</cp:lastModifiedBy>
  <cp:lastPrinted>2025-03-12T12:27:59Z</cp:lastPrinted>
  <dcterms:created xsi:type="dcterms:W3CDTF">2015-06-05T18:17:20Z</dcterms:created>
  <dcterms:modified xsi:type="dcterms:W3CDTF">2025-04-07T05:34:46Z</dcterms:modified>
</cp:coreProperties>
</file>