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3A9B3ED-085F-4366-9908-7779C502F6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nthly Timesheet" sheetId="1" r:id="rId1"/>
    <sheet name="Data" sheetId="2" r:id="rId2"/>
  </sheets>
  <definedNames>
    <definedName name="DateCalc">Data!$C$2:INDEX(Data!$C$2:$C$32,DAY(DATE('Monthly Timesheet'!$C$9,MATCH('Monthly Timesheet'!$D$9,Data!$B$2:$B$13,0)+1,0)))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H17" i="1" l="1"/>
  <c r="H18" i="1"/>
  <c r="H19" i="1"/>
  <c r="H20" i="1"/>
  <c r="H21" i="1"/>
  <c r="H22" i="1"/>
  <c r="G20" i="1"/>
  <c r="G21" i="1"/>
  <c r="G22" i="1"/>
  <c r="G17" i="1"/>
  <c r="G18" i="1"/>
  <c r="G19" i="1"/>
  <c r="H16" i="1"/>
  <c r="G16" i="1"/>
  <c r="G48" i="1" l="1"/>
  <c r="H48" i="1"/>
  <c r="C16" i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B16" i="1"/>
  <c r="I16" i="1" s="1"/>
  <c r="B17" i="1" l="1"/>
  <c r="I17" i="1" s="1"/>
  <c r="B18" i="1" l="1"/>
  <c r="I18" i="1" s="1"/>
  <c r="B19" i="1" l="1"/>
  <c r="I19" i="1" s="1"/>
  <c r="B20" i="1" l="1"/>
  <c r="I20" i="1" s="1"/>
  <c r="B21" i="1" l="1"/>
  <c r="I21" i="1" s="1"/>
  <c r="B22" i="1" l="1"/>
  <c r="I22" i="1" l="1"/>
  <c r="B23" i="1"/>
  <c r="B24" i="1" l="1"/>
  <c r="I23" i="1"/>
  <c r="B25" i="1" l="1"/>
  <c r="I24" i="1"/>
  <c r="B26" i="1" l="1"/>
  <c r="I25" i="1"/>
  <c r="B27" i="1" l="1"/>
  <c r="I26" i="1"/>
  <c r="B28" i="1" l="1"/>
  <c r="I27" i="1"/>
  <c r="B29" i="1" l="1"/>
  <c r="I28" i="1"/>
  <c r="B30" i="1" l="1"/>
  <c r="I29" i="1"/>
  <c r="B31" i="1" l="1"/>
  <c r="I30" i="1"/>
  <c r="B32" i="1" l="1"/>
  <c r="I31" i="1"/>
  <c r="B33" i="1" l="1"/>
  <c r="I32" i="1"/>
  <c r="B34" i="1" l="1"/>
  <c r="I33" i="1"/>
  <c r="B35" i="1" l="1"/>
  <c r="I34" i="1"/>
  <c r="B36" i="1" l="1"/>
  <c r="I35" i="1"/>
  <c r="B37" i="1" l="1"/>
  <c r="I36" i="1"/>
  <c r="B38" i="1" l="1"/>
  <c r="I37" i="1"/>
  <c r="B39" i="1" l="1"/>
  <c r="I38" i="1"/>
  <c r="B40" i="1" l="1"/>
  <c r="I39" i="1"/>
  <c r="B41" i="1" l="1"/>
  <c r="I40" i="1"/>
  <c r="B42" i="1" l="1"/>
  <c r="I41" i="1"/>
  <c r="B43" i="1" l="1"/>
  <c r="I42" i="1"/>
  <c r="B44" i="1" l="1"/>
  <c r="I43" i="1"/>
  <c r="B45" i="1" l="1"/>
  <c r="I44" i="1"/>
  <c r="B46" i="1" l="1"/>
  <c r="I46" i="1" s="1"/>
  <c r="I45" i="1"/>
  <c r="I48" i="1" l="1"/>
</calcChain>
</file>

<file path=xl/sharedStrings.xml><?xml version="1.0" encoding="utf-8"?>
<sst xmlns="http://schemas.openxmlformats.org/spreadsheetml/2006/main" count="55" uniqueCount="52">
  <si>
    <t>Check Box</t>
  </si>
  <si>
    <t>اسم الموظف:</t>
  </si>
  <si>
    <t>القسم:</t>
  </si>
  <si>
    <t>السنة</t>
  </si>
  <si>
    <t>الشهر</t>
  </si>
  <si>
    <t>التاريخ</t>
  </si>
  <si>
    <t>العطلة الأسبوعية</t>
  </si>
  <si>
    <t>بداية العمل</t>
  </si>
  <si>
    <t>ساعات العمل</t>
  </si>
  <si>
    <t>سعر الساعة</t>
  </si>
  <si>
    <t>سعر ساعة الإضافي</t>
  </si>
  <si>
    <t>اليوم</t>
  </si>
  <si>
    <t>وقت الخروج</t>
  </si>
  <si>
    <t>استراحة</t>
  </si>
  <si>
    <t>مجموع ساعات العمل</t>
  </si>
  <si>
    <t>ساعات إضافية</t>
  </si>
  <si>
    <t>مجموع الأجر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</si>
  <si>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</si>
  <si>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</si>
  <si>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</si>
  <si>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</si>
  <si>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</si>
  <si>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</si>
  <si>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</si>
  <si>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</si>
  <si>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</si>
  <si>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</si>
  <si>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</si>
  <si>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</si>
  <si>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لا عطلات</t>
  </si>
  <si>
    <t>السبت &amp; الأحد</t>
  </si>
  <si>
    <t>الأحد &amp; الأثنين</t>
  </si>
  <si>
    <t>الأثنين &amp; الثلاثاء</t>
  </si>
  <si>
    <t>الثلاثاء &amp; الأربعاء</t>
  </si>
  <si>
    <t>الأربعاء &amp; الخميس</t>
  </si>
  <si>
    <t>الأثتين فقط</t>
  </si>
  <si>
    <t>الثلاثاء فقط</t>
  </si>
  <si>
    <t>الأربعاء فقط</t>
  </si>
  <si>
    <t>الخميس فقط</t>
  </si>
  <si>
    <t>الجمعة فقط</t>
  </si>
  <si>
    <t>السبت فقط</t>
  </si>
  <si>
    <t>الأحد فقط</t>
  </si>
  <si>
    <t>وقت الدخول</t>
  </si>
  <si>
    <t>الخميس &amp; الجمعة</t>
  </si>
  <si>
    <t>الجمعة &amp; السبت</t>
  </si>
  <si>
    <t>الملخص</t>
  </si>
  <si>
    <t>حاسبة حضور و انصراف و الأجر الشهري</t>
  </si>
  <si>
    <t>.....................</t>
  </si>
  <si>
    <t>السنوات</t>
  </si>
  <si>
    <t>الشهور</t>
  </si>
  <si>
    <t>الأيام</t>
  </si>
  <si>
    <t>العطلات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</si>
</sst>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dd"/>
    <numFmt numFmtId="166" formatCode="0.0"/>
    <numFmt numFmtId="167" formatCode="0.000"/>
  </numFmts>
  <fonts count="18" x14ac:knownFonts="1"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8" tint="-0.249977111117893"/>
      <name val="Verdana"/>
      <family val="2"/>
    </font>
    <font>
      <sz val="8"/>
      <color theme="1"/>
      <name val="Verdana"/>
      <family val="2"/>
    </font>
    <font>
      <b/>
      <sz val="10"/>
      <color theme="8" tint="-0.249977111117893"/>
      <name val="Verdana"/>
      <family val="2"/>
    </font>
    <font>
      <u val="double"/>
      <sz val="16"/>
      <color theme="8" tint="-0.249977111117893"/>
      <name val="Verdana"/>
      <family val="2"/>
    </font>
    <font>
      <u/>
      <sz val="16"/>
      <color theme="8" tint="-0.249977111117893"/>
      <name val="Verdana"/>
      <family val="2"/>
    </font>
    <font>
      <i/>
      <sz val="9"/>
      <color theme="4" tint="-0.499984740745262"/>
      <name val="Verdana"/>
      <family val="2"/>
    </font>
    <font>
      <sz val="12"/>
      <color theme="3" tint="-0.249977111117893"/>
      <name val="Verdana"/>
      <family val="2"/>
    </font>
    <font>
      <sz val="8"/>
      <color rgb="FF000000"/>
      <name val="Segoe UI"/>
      <family val="2"/>
    </font>
    <font>
      <sz val="8"/>
      <name val="Verdana"/>
      <family val="2"/>
    </font>
    <font>
      <sz val="12"/>
      <color theme="1"/>
      <name val="Verdana"/>
      <family val="2"/>
    </font>
    <font>
      <b/>
      <sz val="12"/>
      <color theme="8" tint="-0.249977111117893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7C1C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4" tint="-0.249977111117893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20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Continuous"/>
    </xf>
    <xf numFmtId="0" fontId="6" fillId="0" borderId="6" xfId="0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left"/>
    </xf>
    <xf numFmtId="0" fontId="0" fillId="0" borderId="3" xfId="0" applyBorder="1"/>
    <xf numFmtId="14" fontId="0" fillId="0" borderId="3" xfId="0" applyNumberFormat="1" applyBorder="1"/>
    <xf numFmtId="0" fontId="1" fillId="3" borderId="3" xfId="0" applyFont="1" applyFill="1" applyBorder="1"/>
    <xf numFmtId="0" fontId="10" fillId="0" borderId="0" xfId="0" applyFont="1" applyAlignment="1">
      <alignment horizontal="centerContinuous" vertical="top"/>
    </xf>
    <xf numFmtId="0" fontId="0" fillId="0" borderId="0" xfId="0" applyAlignment="1">
      <alignment horizontal="centerContinuous" vertical="top"/>
    </xf>
    <xf numFmtId="167" fontId="0" fillId="0" borderId="0" xfId="0" applyNumberFormat="1"/>
    <xf numFmtId="0" fontId="3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13" fillId="0" borderId="0" xfId="0" applyFont="1" applyAlignment="1">
      <alignment shrinkToFit="1"/>
    </xf>
    <xf numFmtId="0" fontId="14" fillId="0" borderId="4" xfId="0" applyFont="1" applyBorder="1" applyAlignment="1">
      <alignment horizontal="center" shrinkToFit="1"/>
    </xf>
    <xf numFmtId="0" fontId="6" fillId="0" borderId="6" xfId="0" applyFont="1" applyBorder="1" applyAlignment="1">
      <alignment horizontal="right" shrinkToFit="1"/>
    </xf>
    <xf numFmtId="0" fontId="16" fillId="0" borderId="0" xfId="0" applyFont="1" applyAlignment="1">
      <alignment horizontal="left"/>
    </xf>
    <xf numFmtId="0" fontId="15" fillId="3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6" fillId="4" borderId="1" xfId="0" applyFont="1" applyFill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7" fillId="3" borderId="3" xfId="0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C5C5"/>
        </patternFill>
      </fill>
    </dxf>
    <dxf>
      <fill>
        <patternFill>
          <bgColor rgb="FFFFC5C5"/>
        </patternFill>
      </fill>
    </dxf>
  </dxfs>
  <tableStyles count="0" defaultTableStyle="TableStyleMedium2" defaultPivotStyle="PivotStyleLight16"/>
  <colors>
    <mruColors>
      <color rgb="FFFFC5C5"/>
      <color rgb="FFF7C1C9"/>
      <color rgb="FFF3A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Data!$F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7</xdr:row>
          <xdr:rowOff>9524</xdr:rowOff>
        </xdr:from>
        <xdr:to>
          <xdr:col>7</xdr:col>
          <xdr:colOff>847725</xdr:colOff>
          <xdr:row>10</xdr:row>
          <xdr:rowOff>28574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يتم احتساب ساعات العمل في أيام العطلات كأجر إضافي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48"/>
  <sheetViews>
    <sheetView showGridLines="0" rightToLeft="1" tabSelected="1" workbookViewId="0">
      <selection activeCell="B1" sqref="B1"/>
    </sheetView>
  </sheetViews>
  <sheetFormatPr defaultRowHeight="12.75" x14ac:dyDescent="0.2"/>
  <cols>
    <col min="1" max="1" width="0.875" customWidth="1"/>
    <col min="2" max="2" width="7.25" customWidth="1"/>
    <col min="3" max="3" width="8.625" bestFit="1" customWidth="1"/>
    <col min="4" max="9" width="11.625" customWidth="1"/>
    <col min="10" max="10" width="22.125" customWidth="1"/>
    <col min="11" max="11" width="12.375" customWidth="1"/>
    <col min="12" max="12" width="17.875" bestFit="1" customWidth="1"/>
    <col min="13" max="13" width="19.25" bestFit="1" customWidth="1"/>
  </cols>
  <sheetData>
    <row r="1" spans="2:12" ht="25.5" customHeight="1" x14ac:dyDescent="0.2">
      <c r="B1" s="15" t="s">
        <v>46</v>
      </c>
      <c r="C1" s="14"/>
      <c r="D1" s="15"/>
      <c r="E1" s="15"/>
      <c r="F1" s="15"/>
      <c r="G1" s="15"/>
      <c r="H1" s="14"/>
      <c r="J1" s="3"/>
    </row>
    <row r="2" spans="2:12" s="3" customFormat="1" ht="25.5" customHeight="1" x14ac:dyDescent="0.2">
      <c r="B2" s="20"/>
      <c r="C2" s="21"/>
      <c r="D2" s="21"/>
      <c r="E2" s="21"/>
      <c r="F2" s="21"/>
      <c r="G2" s="13"/>
      <c r="H2" s="13"/>
    </row>
    <row r="3" spans="2:12" ht="18.75" customHeight="1" x14ac:dyDescent="0.2">
      <c r="B3" s="28" t="s">
        <v>1</v>
      </c>
      <c r="C3" s="28"/>
      <c r="D3" s="24"/>
      <c r="E3" s="24"/>
      <c r="F3" s="24"/>
      <c r="G3" s="24"/>
    </row>
    <row r="4" spans="2:12" ht="18.75" customHeight="1" x14ac:dyDescent="0.2">
      <c r="B4" s="28" t="s">
        <v>2</v>
      </c>
      <c r="C4" s="28"/>
      <c r="D4" s="24"/>
      <c r="E4" s="24"/>
      <c r="F4" s="24"/>
      <c r="G4" s="24"/>
    </row>
    <row r="5" spans="2:12" ht="18.75" customHeight="1" x14ac:dyDescent="0.2">
      <c r="B5" s="23" t="s">
        <v>47</v>
      </c>
      <c r="C5" s="23"/>
      <c r="D5" s="24"/>
      <c r="E5" s="24"/>
      <c r="F5" s="24"/>
      <c r="G5" s="24"/>
    </row>
    <row r="6" spans="2:12" x14ac:dyDescent="0.2">
      <c r="B6" s="16"/>
      <c r="C6" s="9"/>
      <c r="D6" s="9"/>
    </row>
    <row r="7" spans="2:12" x14ac:dyDescent="0.2">
      <c r="B7" s="16"/>
      <c r="C7" s="9"/>
      <c r="D7" s="9"/>
    </row>
    <row r="8" spans="2:12" x14ac:dyDescent="0.2">
      <c r="C8" s="29" t="s">
        <v>3</v>
      </c>
      <c r="D8" s="29" t="s">
        <v>4</v>
      </c>
      <c r="E8" s="29" t="s">
        <v>5</v>
      </c>
      <c r="F8" s="30" t="s">
        <v>6</v>
      </c>
      <c r="G8" s="38"/>
      <c r="H8" s="39"/>
      <c r="I8" s="37"/>
    </row>
    <row r="9" spans="2:12" x14ac:dyDescent="0.2">
      <c r="C9" s="31">
        <v>2025</v>
      </c>
      <c r="D9" s="31" t="s">
        <v>20</v>
      </c>
      <c r="E9" s="31">
        <v>1</v>
      </c>
      <c r="F9" s="31" t="s">
        <v>44</v>
      </c>
      <c r="G9" s="38"/>
      <c r="H9" s="39"/>
      <c r="I9" s="37"/>
    </row>
    <row r="10" spans="2:12" x14ac:dyDescent="0.2">
      <c r="C10" s="32"/>
      <c r="D10" s="32"/>
      <c r="E10" s="33"/>
      <c r="F10" s="33"/>
      <c r="G10" s="2"/>
      <c r="H10" s="2"/>
      <c r="I10" s="37"/>
    </row>
    <row r="11" spans="2:12" ht="27" customHeight="1" x14ac:dyDescent="0.2">
      <c r="C11" s="34" t="s">
        <v>7</v>
      </c>
      <c r="D11" s="34" t="s">
        <v>8</v>
      </c>
      <c r="E11" s="34" t="s">
        <v>9</v>
      </c>
      <c r="F11" s="34" t="s">
        <v>10</v>
      </c>
    </row>
    <row r="12" spans="2:12" x14ac:dyDescent="0.2">
      <c r="C12" s="35">
        <v>0.29166666666666669</v>
      </c>
      <c r="D12" s="36">
        <v>9</v>
      </c>
      <c r="E12" s="36">
        <v>30</v>
      </c>
      <c r="F12" s="36">
        <v>50</v>
      </c>
      <c r="L12" s="22"/>
    </row>
    <row r="13" spans="2:12" x14ac:dyDescent="0.2">
      <c r="I13" s="1"/>
    </row>
    <row r="14" spans="2:12" ht="15" x14ac:dyDescent="0.2">
      <c r="B14" s="25"/>
      <c r="C14" s="25"/>
      <c r="D14" s="25"/>
      <c r="E14" s="25"/>
      <c r="F14" s="25"/>
      <c r="G14" s="25"/>
      <c r="H14" s="25"/>
      <c r="I14" s="25"/>
    </row>
    <row r="15" spans="2:12" ht="15.75" thickBot="1" x14ac:dyDescent="0.25">
      <c r="B15" s="26" t="s">
        <v>11</v>
      </c>
      <c r="C15" s="26" t="s">
        <v>5</v>
      </c>
      <c r="D15" s="26" t="s">
        <v>42</v>
      </c>
      <c r="E15" s="26" t="s">
        <v>12</v>
      </c>
      <c r="F15" s="26" t="s">
        <v>13</v>
      </c>
      <c r="G15" s="26" t="s">
        <v>14</v>
      </c>
      <c r="H15" s="26" t="s">
        <v>15</v>
      </c>
      <c r="I15" s="26" t="s">
        <v>16</v>
      </c>
    </row>
    <row r="16" spans="2:12" ht="13.5" thickTop="1" x14ac:dyDescent="0.2">
      <c r="B16" s="4">
        <f>DATE($C$9,MATCH($D$9,Data!$B$2:$B$13,0),'Monthly Timesheet'!$E$9)</f>
        <v>45748</v>
      </c>
      <c r="C16" s="5">
        <f>DATE($C$9,MATCH($D$9,Data!$B$2:$B$13,0),'Monthly Timesheet'!$E$9)</f>
        <v>45748</v>
      </c>
      <c r="D16" s="6">
        <v>0.29166666666666669</v>
      </c>
      <c r="E16" s="6">
        <v>0.66666666666666663</v>
      </c>
      <c r="F16" s="7">
        <v>1</v>
      </c>
      <c r="G16" s="7">
        <f>IFERROR(IF(AND(D16&lt;&gt;"",E16&lt;&gt;""),IF(D16&gt;$C$12+TIME($D$12,($D$12-INT($D$12))*60,0),0,IF(E16&gt;$C$12+TIME($D$12,($D$12-INT($D$12))*60,0),MIN(TIME($D$12,($D$12-INT($D$12))*60,0),($C$12+TIME($D$12,($D$12-INT($D$12))*60,0)-D16)),MIN(IF((E16-$C$12)&lt;0,0,(E16-$C$12)),(E16-D16))))*24,"")-F16,"")</f>
        <v>7.9999999999999982</v>
      </c>
      <c r="H16" s="7">
        <f>IF(AND(D16&lt;&gt;"",E16&lt;&gt;""),((IF(D16&lt;$C$12,MIN($C$12-D16,E16-D16),0)+IF(E16&gt;$C$12+TIME($D$12,($D$12-INT($D$12))*60,0),MIN((E16-$C$12-TIME($D$12,($D$12-INT($D$12))*60,0)),(E16-D16)),0))*24),"")</f>
        <v>0</v>
      </c>
      <c r="I16" s="7">
        <f>IFERROR(G16*IF(AND(ISNUMBER(SEARCH(TEXT(B16,"ddd"),$F$9)),Data!$F$2),$F$12,$E$12)+H16*$F$12,"")</f>
        <v>239.99999999999994</v>
      </c>
      <c r="J16" s="1"/>
      <c r="K16" s="1"/>
    </row>
    <row r="17" spans="2:10" x14ac:dyDescent="0.2">
      <c r="B17" s="4">
        <f>B16+1</f>
        <v>45749</v>
      </c>
      <c r="C17" s="5">
        <f>C16+1</f>
        <v>45749</v>
      </c>
      <c r="D17" s="6">
        <v>0.2986111111111111</v>
      </c>
      <c r="E17" s="6">
        <v>0.66666666666666663</v>
      </c>
      <c r="F17" s="7">
        <v>1</v>
      </c>
      <c r="G17" s="7">
        <f t="shared" ref="G17:G23" si="0">IFERROR(IF(AND(D17&lt;&gt;"",E17&lt;&gt;""),IF(D17&gt;$C$12+TIME($D$12,($D$12-INT($D$12))*60,0),0,IF(E17&gt;$C$12+TIME($D$12,($D$12-INT($D$12))*60,0),MIN(TIME($D$12,($D$12-INT($D$12))*60,0),($C$12+TIME($D$12,($D$12-INT($D$12))*60,0)-D17)),MIN(IF((E17-$C$12)&lt;0,0,(E17-$C$12)),(E17-D17))))*24,"")-F17,"")</f>
        <v>7.8333333333333321</v>
      </c>
      <c r="H17" s="7">
        <f t="shared" ref="H17:H23" si="1">IF(AND(D17&lt;&gt;"",E17&lt;&gt;""),((IF(D17&lt;$C$12,MIN($C$12-D17,E17-D17),0)+IF(E17&gt;$C$12+TIME($D$12,($D$12-INT($D$12))*60,0),MIN((E17-$C$12-TIME($D$12,($D$12-INT($D$12))*60,0)),(E17-D17)),0))*24),"")</f>
        <v>0</v>
      </c>
      <c r="I17" s="7">
        <f>IFERROR(G17*IF(AND(ISNUMBER(SEARCH(TEXT(B17,"ddd"),$F$9)),Data!$F$2),$F$12,$E$12)+H17*$F$12,"")</f>
        <v>234.99999999999997</v>
      </c>
      <c r="J17" s="1"/>
    </row>
    <row r="18" spans="2:10" x14ac:dyDescent="0.2">
      <c r="B18" s="4">
        <f t="shared" ref="B18:C22" si="2">B17+1</f>
        <v>45750</v>
      </c>
      <c r="C18" s="5">
        <f t="shared" si="2"/>
        <v>45750</v>
      </c>
      <c r="D18" s="6">
        <v>0.33333333333333331</v>
      </c>
      <c r="E18" s="6">
        <v>0.66666666666666663</v>
      </c>
      <c r="F18" s="7">
        <v>1</v>
      </c>
      <c r="G18" s="7">
        <f t="shared" si="0"/>
        <v>7</v>
      </c>
      <c r="H18" s="7">
        <f t="shared" si="1"/>
        <v>0</v>
      </c>
      <c r="I18" s="7">
        <f>IFERROR(G18*IF(AND(ISNUMBER(SEARCH(TEXT(B18,"ddd"),$F$9)),Data!$F$2),$F$12,$E$12)+H18*$F$12,"")</f>
        <v>210</v>
      </c>
      <c r="J18" s="1"/>
    </row>
    <row r="19" spans="2:10" x14ac:dyDescent="0.2">
      <c r="B19" s="4">
        <f t="shared" si="2"/>
        <v>45751</v>
      </c>
      <c r="C19" s="5">
        <f t="shared" si="2"/>
        <v>45751</v>
      </c>
      <c r="D19" s="6"/>
      <c r="E19" s="6"/>
      <c r="F19" s="7"/>
      <c r="G19" s="7" t="str">
        <f t="shared" si="0"/>
        <v/>
      </c>
      <c r="H19" s="7" t="str">
        <f t="shared" si="1"/>
        <v/>
      </c>
      <c r="I19" s="7" t="str">
        <f>IFERROR(G19*IF(AND(ISNUMBER(SEARCH(TEXT(B19,"ddd"),$F$9)),Data!$F$2),$F$12,$E$12)+H19*$F$12,"")</f>
        <v/>
      </c>
    </row>
    <row r="20" spans="2:10" x14ac:dyDescent="0.2">
      <c r="B20" s="4">
        <f t="shared" si="2"/>
        <v>45752</v>
      </c>
      <c r="C20" s="5">
        <f t="shared" si="2"/>
        <v>45752</v>
      </c>
      <c r="D20" s="6"/>
      <c r="E20" s="6"/>
      <c r="F20" s="7"/>
      <c r="G20" s="7" t="str">
        <f>IFERROR(IF(AND(D20&lt;&gt;"",E20&lt;&gt;""),IF(D20&gt;$C$12+TIME($D$12,($D$12-INT($D$12))*60,0),0,IF(E20&gt;$C$12+TIME($D$12,($D$12-INT($D$12))*60,0),MIN(TIME($D$12,($D$12-INT($D$12))*60,0),($C$12+TIME($D$12,($D$12-INT($D$12))*60,0)-D20)),MIN(IF((E20-$C$12)&lt;0,0,(E20-$C$12)),(E20-D20))))*24,"")-F20,"")</f>
        <v/>
      </c>
      <c r="H20" s="7" t="str">
        <f t="shared" si="1"/>
        <v/>
      </c>
      <c r="I20" s="7" t="str">
        <f>IFERROR(G20*IF(AND(ISNUMBER(SEARCH(TEXT(B20,"ddd"),$F$9)),Data!$F$2),$F$12,$E$12)+H20*$F$12,"")</f>
        <v/>
      </c>
    </row>
    <row r="21" spans="2:10" x14ac:dyDescent="0.2">
      <c r="B21" s="4">
        <f t="shared" si="2"/>
        <v>45753</v>
      </c>
      <c r="C21" s="5">
        <f t="shared" si="2"/>
        <v>45753</v>
      </c>
      <c r="D21" s="6"/>
      <c r="E21" s="6"/>
      <c r="F21" s="7"/>
      <c r="G21" s="7" t="str">
        <f t="shared" si="0"/>
        <v/>
      </c>
      <c r="H21" s="7" t="str">
        <f t="shared" si="1"/>
        <v/>
      </c>
      <c r="I21" s="7" t="str">
        <f>IFERROR(G21*IF(AND(ISNUMBER(SEARCH(TEXT(B21,"ddd"),$F$9)),Data!$F$2),$F$12,$E$12)+H21*$F$12,"")</f>
        <v/>
      </c>
    </row>
    <row r="22" spans="2:10" x14ac:dyDescent="0.2">
      <c r="B22" s="4">
        <f t="shared" si="2"/>
        <v>45754</v>
      </c>
      <c r="C22" s="5">
        <f t="shared" si="2"/>
        <v>45754</v>
      </c>
      <c r="D22" s="6"/>
      <c r="E22" s="6"/>
      <c r="F22" s="7"/>
      <c r="G22" s="7" t="str">
        <f t="shared" si="0"/>
        <v/>
      </c>
      <c r="H22" s="7" t="str">
        <f t="shared" si="1"/>
        <v/>
      </c>
      <c r="I22" s="7" t="str">
        <f>IFERROR(G22*IF(AND(ISNUMBER(SEARCH(TEXT(B22,"ddd"),$F$9)),Data!$F$2),$F$12,$E$12)+H22*$F$12,"")</f>
        <v/>
      </c>
    </row>
    <row r="23" spans="2:10" x14ac:dyDescent="0.2">
      <c r="B23" s="4">
        <f t="shared" ref="B23:C23" si="3">B22+1</f>
        <v>45755</v>
      </c>
      <c r="C23" s="5">
        <f t="shared" si="3"/>
        <v>45755</v>
      </c>
      <c r="D23" s="6"/>
      <c r="E23" s="6"/>
      <c r="F23" s="7"/>
      <c r="G23" s="7" t="str">
        <f t="shared" si="0"/>
        <v/>
      </c>
      <c r="H23" s="7" t="str">
        <f t="shared" si="1"/>
        <v/>
      </c>
      <c r="I23" s="7" t="str">
        <f>IFERROR(G23*IF(AND(ISNUMBER(SEARCH(TEXT(B23,"ddd"),$F$9)),Data!$F$2),$F$12,$E$12)+H23*$F$12,"")</f>
        <v/>
      </c>
    </row>
    <row r="24" spans="2:10" x14ac:dyDescent="0.2">
      <c r="B24" s="4">
        <f t="shared" ref="B24:C24" si="4">B23+1</f>
        <v>45756</v>
      </c>
      <c r="C24" s="5">
        <f t="shared" si="4"/>
        <v>45756</v>
      </c>
      <c r="D24" s="6"/>
      <c r="E24" s="6"/>
      <c r="F24" s="7"/>
      <c r="G24" s="7" t="str">
        <f t="shared" ref="G24:G46" si="5">IFERROR(IF(AND(D24&lt;&gt;"",E24&lt;&gt;""),IF(D24&gt;$C$12+TIME($D$12,($D$12-INT($D$12))*60,0),0,IF(E24&gt;$C$12+TIME($D$12,($D$12-INT($D$12))*60,0),MIN(TIME($D$12,($D$12-INT($D$12))*60,0),($C$12+TIME($D$12,($D$12-INT($D$12))*60,0)-D24)),MIN(IF((E24-$C$12)&lt;0,0,(E24-$C$12)),(E24-D24))))*24,"")-F24,"")</f>
        <v/>
      </c>
      <c r="H24" s="7" t="str">
        <f t="shared" ref="H24:H46" si="6">IF(AND(D24&lt;&gt;"",E24&lt;&gt;""),((IF(D24&lt;$C$12,MIN($C$12-D24,E24-D24),0)+IF(E24&gt;$C$12+TIME($D$12,($D$12-INT($D$12))*60,0),MIN((E24-$C$12-TIME($D$12,($D$12-INT($D$12))*60,0)),(E24-D24)),0))*24),"")</f>
        <v/>
      </c>
      <c r="I24" s="7" t="str">
        <f>IFERROR(G24*IF(AND(ISNUMBER(SEARCH(TEXT(B24,"ddd"),$F$9)),Data!$F$2),$F$12,$E$12)+H24*$F$12,"")</f>
        <v/>
      </c>
    </row>
    <row r="25" spans="2:10" x14ac:dyDescent="0.2">
      <c r="B25" s="4">
        <f t="shared" ref="B25:C25" si="7">B24+1</f>
        <v>45757</v>
      </c>
      <c r="C25" s="5">
        <f t="shared" si="7"/>
        <v>45757</v>
      </c>
      <c r="D25" s="6"/>
      <c r="E25" s="6"/>
      <c r="F25" s="7"/>
      <c r="G25" s="7" t="str">
        <f t="shared" si="5"/>
        <v/>
      </c>
      <c r="H25" s="7" t="str">
        <f t="shared" si="6"/>
        <v/>
      </c>
      <c r="I25" s="7" t="str">
        <f>IFERROR(G25*IF(AND(ISNUMBER(SEARCH(TEXT(B25,"ddd"),$F$9)),Data!$F$2),$F$12,$E$12)+H25*$F$12,"")</f>
        <v/>
      </c>
    </row>
    <row r="26" spans="2:10" x14ac:dyDescent="0.2">
      <c r="B26" s="4">
        <f t="shared" ref="B26:C26" si="8">B25+1</f>
        <v>45758</v>
      </c>
      <c r="C26" s="5">
        <f t="shared" si="8"/>
        <v>45758</v>
      </c>
      <c r="D26" s="6"/>
      <c r="E26" s="6"/>
      <c r="F26" s="7"/>
      <c r="G26" s="7" t="str">
        <f t="shared" si="5"/>
        <v/>
      </c>
      <c r="H26" s="7" t="str">
        <f t="shared" si="6"/>
        <v/>
      </c>
      <c r="I26" s="7" t="str">
        <f>IFERROR(G26*IF(AND(ISNUMBER(SEARCH(TEXT(B26,"ddd"),$F$9)),Data!$F$2),$F$12,$E$12)+H26*$F$12,"")</f>
        <v/>
      </c>
    </row>
    <row r="27" spans="2:10" x14ac:dyDescent="0.2">
      <c r="B27" s="4">
        <f t="shared" ref="B27:C27" si="9">B26+1</f>
        <v>45759</v>
      </c>
      <c r="C27" s="5">
        <f t="shared" si="9"/>
        <v>45759</v>
      </c>
      <c r="D27" s="6"/>
      <c r="E27" s="6"/>
      <c r="F27" s="7"/>
      <c r="G27" s="7" t="str">
        <f t="shared" si="5"/>
        <v/>
      </c>
      <c r="H27" s="7" t="str">
        <f t="shared" si="6"/>
        <v/>
      </c>
      <c r="I27" s="7" t="str">
        <f>IFERROR(G27*IF(AND(ISNUMBER(SEARCH(TEXT(B27,"ddd"),$F$9)),Data!$F$2),$F$12,$E$12)+H27*$F$12,"")</f>
        <v/>
      </c>
    </row>
    <row r="28" spans="2:10" x14ac:dyDescent="0.2">
      <c r="B28" s="4">
        <f t="shared" ref="B28:C28" si="10">B27+1</f>
        <v>45760</v>
      </c>
      <c r="C28" s="5">
        <f t="shared" si="10"/>
        <v>45760</v>
      </c>
      <c r="D28" s="6"/>
      <c r="E28" s="6"/>
      <c r="F28" s="7"/>
      <c r="G28" s="7" t="str">
        <f t="shared" si="5"/>
        <v/>
      </c>
      <c r="H28" s="7" t="str">
        <f t="shared" si="6"/>
        <v/>
      </c>
      <c r="I28" s="7" t="str">
        <f>IFERROR(G28*IF(AND(ISNUMBER(SEARCH(TEXT(B28,"ddd"),$F$9)),Data!$F$2),$F$12,$E$12)+H28*$F$12,"")</f>
        <v/>
      </c>
    </row>
    <row r="29" spans="2:10" x14ac:dyDescent="0.2">
      <c r="B29" s="4">
        <f t="shared" ref="B29:C29" si="11">B28+1</f>
        <v>45761</v>
      </c>
      <c r="C29" s="5">
        <f t="shared" si="11"/>
        <v>45761</v>
      </c>
      <c r="D29" s="6"/>
      <c r="E29" s="6"/>
      <c r="F29" s="7"/>
      <c r="G29" s="7" t="str">
        <f t="shared" si="5"/>
        <v/>
      </c>
      <c r="H29" s="7" t="str">
        <f t="shared" si="6"/>
        <v/>
      </c>
      <c r="I29" s="7" t="str">
        <f>IFERROR(G29*IF(AND(ISNUMBER(SEARCH(TEXT(B29,"ddd"),$F$9)),Data!$F$2),$F$12,$E$12)+H29*$F$12,"")</f>
        <v/>
      </c>
    </row>
    <row r="30" spans="2:10" x14ac:dyDescent="0.2">
      <c r="B30" s="4">
        <f t="shared" ref="B30:C30" si="12">B29+1</f>
        <v>45762</v>
      </c>
      <c r="C30" s="5">
        <f t="shared" si="12"/>
        <v>45762</v>
      </c>
      <c r="D30" s="6"/>
      <c r="E30" s="6"/>
      <c r="F30" s="7"/>
      <c r="G30" s="7" t="str">
        <f t="shared" si="5"/>
        <v/>
      </c>
      <c r="H30" s="7" t="str">
        <f t="shared" si="6"/>
        <v/>
      </c>
      <c r="I30" s="7" t="str">
        <f>IFERROR(G30*IF(AND(ISNUMBER(SEARCH(TEXT(B30,"ddd"),$F$9)),Data!$F$2),$F$12,$E$12)+H30*$F$12,"")</f>
        <v/>
      </c>
    </row>
    <row r="31" spans="2:10" x14ac:dyDescent="0.2">
      <c r="B31" s="4">
        <f t="shared" ref="B31:C31" si="13">B30+1</f>
        <v>45763</v>
      </c>
      <c r="C31" s="5">
        <f t="shared" si="13"/>
        <v>45763</v>
      </c>
      <c r="D31" s="6"/>
      <c r="E31" s="6"/>
      <c r="F31" s="7"/>
      <c r="G31" s="7" t="str">
        <f t="shared" si="5"/>
        <v/>
      </c>
      <c r="H31" s="7" t="str">
        <f t="shared" si="6"/>
        <v/>
      </c>
      <c r="I31" s="7" t="str">
        <f>IFERROR(G31*IF(AND(ISNUMBER(SEARCH(TEXT(B31,"ddd"),$F$9)),Data!$F$2),$F$12,$E$12)+H31*$F$12,"")</f>
        <v/>
      </c>
    </row>
    <row r="32" spans="2:10" x14ac:dyDescent="0.2">
      <c r="B32" s="4">
        <f t="shared" ref="B32:C32" si="14">B31+1</f>
        <v>45764</v>
      </c>
      <c r="C32" s="5">
        <f t="shared" si="14"/>
        <v>45764</v>
      </c>
      <c r="D32" s="6"/>
      <c r="E32" s="6"/>
      <c r="F32" s="7"/>
      <c r="G32" s="7" t="str">
        <f t="shared" si="5"/>
        <v/>
      </c>
      <c r="H32" s="7" t="str">
        <f t="shared" si="6"/>
        <v/>
      </c>
      <c r="I32" s="7" t="str">
        <f>IFERROR(G32*IF(AND(ISNUMBER(SEARCH(TEXT(B32,"ddd"),$F$9)),Data!$F$2),$F$12,$E$12)+H32*$F$12,"")</f>
        <v/>
      </c>
    </row>
    <row r="33" spans="2:9" x14ac:dyDescent="0.2">
      <c r="B33" s="4">
        <f t="shared" ref="B33:C33" si="15">B32+1</f>
        <v>45765</v>
      </c>
      <c r="C33" s="5">
        <f t="shared" si="15"/>
        <v>45765</v>
      </c>
      <c r="D33" s="6"/>
      <c r="E33" s="6"/>
      <c r="F33" s="7"/>
      <c r="G33" s="7" t="str">
        <f t="shared" si="5"/>
        <v/>
      </c>
      <c r="H33" s="7" t="str">
        <f t="shared" si="6"/>
        <v/>
      </c>
      <c r="I33" s="7" t="str">
        <f>IFERROR(G33*IF(AND(ISNUMBER(SEARCH(TEXT(B33,"ddd"),$F$9)),Data!$F$2),$F$12,$E$12)+H33*$F$12,"")</f>
        <v/>
      </c>
    </row>
    <row r="34" spans="2:9" x14ac:dyDescent="0.2">
      <c r="B34" s="4">
        <f t="shared" ref="B34:C34" si="16">B33+1</f>
        <v>45766</v>
      </c>
      <c r="C34" s="5">
        <f t="shared" si="16"/>
        <v>45766</v>
      </c>
      <c r="D34" s="6"/>
      <c r="E34" s="6"/>
      <c r="F34" s="7"/>
      <c r="G34" s="7" t="str">
        <f t="shared" si="5"/>
        <v/>
      </c>
      <c r="H34" s="7" t="str">
        <f t="shared" si="6"/>
        <v/>
      </c>
      <c r="I34" s="7" t="str">
        <f>IFERROR(G34*IF(AND(ISNUMBER(SEARCH(TEXT(B34,"ddd"),$F$9)),Data!$F$2),$F$12,$E$12)+H34*$F$12,"")</f>
        <v/>
      </c>
    </row>
    <row r="35" spans="2:9" x14ac:dyDescent="0.2">
      <c r="B35" s="4">
        <f t="shared" ref="B35:C35" si="17">B34+1</f>
        <v>45767</v>
      </c>
      <c r="C35" s="5">
        <f t="shared" si="17"/>
        <v>45767</v>
      </c>
      <c r="D35" s="6"/>
      <c r="E35" s="6"/>
      <c r="F35" s="7"/>
      <c r="G35" s="7" t="str">
        <f t="shared" si="5"/>
        <v/>
      </c>
      <c r="H35" s="7" t="str">
        <f t="shared" si="6"/>
        <v/>
      </c>
      <c r="I35" s="7" t="str">
        <f>IFERROR(G35*IF(AND(ISNUMBER(SEARCH(TEXT(B35,"ddd"),$F$9)),Data!$F$2),$F$12,$E$12)+H35*$F$12,"")</f>
        <v/>
      </c>
    </row>
    <row r="36" spans="2:9" x14ac:dyDescent="0.2">
      <c r="B36" s="4">
        <f t="shared" ref="B36:C36" si="18">B35+1</f>
        <v>45768</v>
      </c>
      <c r="C36" s="5">
        <f t="shared" si="18"/>
        <v>45768</v>
      </c>
      <c r="D36" s="6"/>
      <c r="E36" s="6"/>
      <c r="F36" s="7"/>
      <c r="G36" s="7" t="str">
        <f t="shared" si="5"/>
        <v/>
      </c>
      <c r="H36" s="7" t="str">
        <f t="shared" si="6"/>
        <v/>
      </c>
      <c r="I36" s="7" t="str">
        <f>IFERROR(G36*IF(AND(ISNUMBER(SEARCH(TEXT(B36,"ddd"),$F$9)),Data!$F$2),$F$12,$E$12)+H36*$F$12,"")</f>
        <v/>
      </c>
    </row>
    <row r="37" spans="2:9" x14ac:dyDescent="0.2">
      <c r="B37" s="4">
        <f t="shared" ref="B37:C37" si="19">B36+1</f>
        <v>45769</v>
      </c>
      <c r="C37" s="5">
        <f t="shared" si="19"/>
        <v>45769</v>
      </c>
      <c r="D37" s="6"/>
      <c r="E37" s="6"/>
      <c r="F37" s="7"/>
      <c r="G37" s="7" t="str">
        <f t="shared" si="5"/>
        <v/>
      </c>
      <c r="H37" s="7" t="str">
        <f t="shared" si="6"/>
        <v/>
      </c>
      <c r="I37" s="7" t="str">
        <f>IFERROR(G37*IF(AND(ISNUMBER(SEARCH(TEXT(B37,"ddd"),$F$9)),Data!$F$2),$F$12,$E$12)+H37*$F$12,"")</f>
        <v/>
      </c>
    </row>
    <row r="38" spans="2:9" x14ac:dyDescent="0.2">
      <c r="B38" s="4">
        <f t="shared" ref="B38:C38" si="20">B37+1</f>
        <v>45770</v>
      </c>
      <c r="C38" s="5">
        <f t="shared" si="20"/>
        <v>45770</v>
      </c>
      <c r="D38" s="6"/>
      <c r="E38" s="6"/>
      <c r="F38" s="7"/>
      <c r="G38" s="7" t="str">
        <f t="shared" si="5"/>
        <v/>
      </c>
      <c r="H38" s="7" t="str">
        <f t="shared" si="6"/>
        <v/>
      </c>
      <c r="I38" s="7" t="str">
        <f>IFERROR(G38*IF(AND(ISNUMBER(SEARCH(TEXT(B38,"ddd"),$F$9)),Data!$F$2),$F$12,$E$12)+H38*$F$12,"")</f>
        <v/>
      </c>
    </row>
    <row r="39" spans="2:9" x14ac:dyDescent="0.2">
      <c r="B39" s="4">
        <f t="shared" ref="B39:C39" si="21">B38+1</f>
        <v>45771</v>
      </c>
      <c r="C39" s="5">
        <f t="shared" si="21"/>
        <v>45771</v>
      </c>
      <c r="D39" s="6"/>
      <c r="E39" s="6"/>
      <c r="F39" s="7"/>
      <c r="G39" s="7" t="str">
        <f t="shared" si="5"/>
        <v/>
      </c>
      <c r="H39" s="7" t="str">
        <f t="shared" si="6"/>
        <v/>
      </c>
      <c r="I39" s="7" t="str">
        <f>IFERROR(G39*IF(AND(ISNUMBER(SEARCH(TEXT(B39,"ddd"),$F$9)),Data!$F$2),$F$12,$E$12)+H39*$F$12,"")</f>
        <v/>
      </c>
    </row>
    <row r="40" spans="2:9" x14ac:dyDescent="0.2">
      <c r="B40" s="4">
        <f t="shared" ref="B40:C40" si="22">B39+1</f>
        <v>45772</v>
      </c>
      <c r="C40" s="5">
        <f t="shared" si="22"/>
        <v>45772</v>
      </c>
      <c r="D40" s="6"/>
      <c r="E40" s="6"/>
      <c r="F40" s="7"/>
      <c r="G40" s="7" t="str">
        <f t="shared" si="5"/>
        <v/>
      </c>
      <c r="H40" s="7" t="str">
        <f t="shared" si="6"/>
        <v/>
      </c>
      <c r="I40" s="7" t="str">
        <f>IFERROR(G40*IF(AND(ISNUMBER(SEARCH(TEXT(B40,"ddd"),$F$9)),Data!$F$2),$F$12,$E$12)+H40*$F$12,"")</f>
        <v/>
      </c>
    </row>
    <row r="41" spans="2:9" x14ac:dyDescent="0.2">
      <c r="B41" s="4">
        <f t="shared" ref="B41:C41" si="23">B40+1</f>
        <v>45773</v>
      </c>
      <c r="C41" s="5">
        <f t="shared" si="23"/>
        <v>45773</v>
      </c>
      <c r="D41" s="6"/>
      <c r="E41" s="6"/>
      <c r="F41" s="7"/>
      <c r="G41" s="7" t="str">
        <f t="shared" si="5"/>
        <v/>
      </c>
      <c r="H41" s="7" t="str">
        <f t="shared" si="6"/>
        <v/>
      </c>
      <c r="I41" s="7" t="str">
        <f>IFERROR(G41*IF(AND(ISNUMBER(SEARCH(TEXT(B41,"ddd"),$F$9)),Data!$F$2),$F$12,$E$12)+H41*$F$12,"")</f>
        <v/>
      </c>
    </row>
    <row r="42" spans="2:9" x14ac:dyDescent="0.2">
      <c r="B42" s="4">
        <f t="shared" ref="B42:C42" si="24">B41+1</f>
        <v>45774</v>
      </c>
      <c r="C42" s="5">
        <f t="shared" si="24"/>
        <v>45774</v>
      </c>
      <c r="D42" s="6"/>
      <c r="E42" s="6"/>
      <c r="F42" s="7"/>
      <c r="G42" s="7" t="str">
        <f t="shared" si="5"/>
        <v/>
      </c>
      <c r="H42" s="7" t="str">
        <f t="shared" si="6"/>
        <v/>
      </c>
      <c r="I42" s="7" t="str">
        <f>IFERROR(G42*IF(AND(ISNUMBER(SEARCH(TEXT(B42,"ddd"),$F$9)),Data!$F$2),$F$12,$E$12)+H42*$F$12,"")</f>
        <v/>
      </c>
    </row>
    <row r="43" spans="2:9" x14ac:dyDescent="0.2">
      <c r="B43" s="4">
        <f t="shared" ref="B43:C43" si="25">B42+1</f>
        <v>45775</v>
      </c>
      <c r="C43" s="5">
        <f t="shared" si="25"/>
        <v>45775</v>
      </c>
      <c r="D43" s="6"/>
      <c r="E43" s="6"/>
      <c r="F43" s="7"/>
      <c r="G43" s="7" t="str">
        <f t="shared" si="5"/>
        <v/>
      </c>
      <c r="H43" s="7" t="str">
        <f t="shared" si="6"/>
        <v/>
      </c>
      <c r="I43" s="7" t="str">
        <f>IFERROR(G43*IF(AND(ISNUMBER(SEARCH(TEXT(B43,"ddd"),$F$9)),Data!$F$2),$F$12,$E$12)+H43*$F$12,"")</f>
        <v/>
      </c>
    </row>
    <row r="44" spans="2:9" x14ac:dyDescent="0.2">
      <c r="B44" s="4">
        <f t="shared" ref="B44:C44" si="26">B43+1</f>
        <v>45776</v>
      </c>
      <c r="C44" s="5">
        <f t="shared" si="26"/>
        <v>45776</v>
      </c>
      <c r="D44" s="6"/>
      <c r="E44" s="6"/>
      <c r="F44" s="7"/>
      <c r="G44" s="7" t="str">
        <f t="shared" si="5"/>
        <v/>
      </c>
      <c r="H44" s="7" t="str">
        <f t="shared" si="6"/>
        <v/>
      </c>
      <c r="I44" s="7" t="str">
        <f>IFERROR(G44*IF(AND(ISNUMBER(SEARCH(TEXT(B44,"ddd"),$F$9)),Data!$F$2),$F$12,$E$12)+H44*$F$12,"")</f>
        <v/>
      </c>
    </row>
    <row r="45" spans="2:9" x14ac:dyDescent="0.2">
      <c r="B45" s="4">
        <f t="shared" ref="B45:C45" si="27">B44+1</f>
        <v>45777</v>
      </c>
      <c r="C45" s="5">
        <f t="shared" si="27"/>
        <v>45777</v>
      </c>
      <c r="D45" s="6"/>
      <c r="E45" s="6"/>
      <c r="F45" s="7"/>
      <c r="G45" s="7" t="str">
        <f t="shared" si="5"/>
        <v/>
      </c>
      <c r="H45" s="7" t="str">
        <f t="shared" si="6"/>
        <v/>
      </c>
      <c r="I45" s="7" t="str">
        <f>IFERROR(G45*IF(AND(ISNUMBER(SEARCH(TEXT(B45,"ddd"),$F$9)),Data!$F$2),$F$12,$E$12)+H45*$F$12,"")</f>
        <v/>
      </c>
    </row>
    <row r="46" spans="2:9" x14ac:dyDescent="0.2">
      <c r="B46" s="4">
        <f t="shared" ref="B46:C46" si="28">B45+1</f>
        <v>45778</v>
      </c>
      <c r="C46" s="5">
        <f t="shared" si="28"/>
        <v>45778</v>
      </c>
      <c r="D46" s="6"/>
      <c r="E46" s="6"/>
      <c r="F46" s="7"/>
      <c r="G46" s="7" t="str">
        <f t="shared" si="5"/>
        <v/>
      </c>
      <c r="H46" s="7" t="str">
        <f t="shared" si="6"/>
        <v/>
      </c>
      <c r="I46" s="7" t="str">
        <f>IFERROR(G46*IF(AND(ISNUMBER(SEARCH(TEXT(B46,"ddd"),$F$9)),Data!$F$2),$F$12,$E$12)+H46*$F$12,"")</f>
        <v/>
      </c>
    </row>
    <row r="47" spans="2:9" ht="13.5" thickBot="1" x14ac:dyDescent="0.25">
      <c r="B47" s="8"/>
      <c r="C47" s="8"/>
      <c r="D47" s="8"/>
      <c r="E47" s="8"/>
      <c r="F47" s="8"/>
      <c r="G47" s="8"/>
      <c r="H47" s="8"/>
      <c r="I47" s="8"/>
    </row>
    <row r="48" spans="2:9" ht="13.5" thickTop="1" x14ac:dyDescent="0.2">
      <c r="B48" s="10"/>
      <c r="C48" s="10"/>
      <c r="D48" s="10"/>
      <c r="E48" s="27" t="s">
        <v>45</v>
      </c>
      <c r="F48" s="12">
        <f>SUM(F16:F46)</f>
        <v>3</v>
      </c>
      <c r="G48" s="12">
        <f>SUM(G16:G46)</f>
        <v>22.833333333333329</v>
      </c>
      <c r="H48" s="11">
        <f>SUM(H16:H46)</f>
        <v>0</v>
      </c>
      <c r="I48" s="11">
        <f>SUM(I16:I46)</f>
        <v>684.99999999999989</v>
      </c>
    </row>
  </sheetData>
  <mergeCells count="8">
    <mergeCell ref="I8:I10"/>
    <mergeCell ref="G8:H9"/>
    <mergeCell ref="B3:C3"/>
    <mergeCell ref="B4:C4"/>
    <mergeCell ref="B5:C5"/>
    <mergeCell ref="D3:G3"/>
    <mergeCell ref="D4:G4"/>
    <mergeCell ref="D5:G5"/>
  </mergeCells>
  <conditionalFormatting sqref="B16:I46">
    <cfRule type="expression" dxfId="1" priority="1">
      <formula>ISNUMBER(SEARCH(TEXT($B16,"ddd"),$F$9))</formula>
    </cfRule>
  </conditionalFormatting>
  <dataValidations count="3">
    <dataValidation type="custom" allowBlank="1" showInputMessage="1" showErrorMessage="1" sqref="D16:D46" xr:uid="{00000000-0002-0000-0000-000000000000}">
      <formula1>AND($D16&lt;=1,ISNUMBER($D16))</formula1>
    </dataValidation>
    <dataValidation type="custom" allowBlank="1" showInputMessage="1" showErrorMessage="1" sqref="E16:E46" xr:uid="{00000000-0002-0000-0000-000001000000}">
      <formula1>AND($E16&lt;=1,ISNUMBER($E16),($E16&gt;=$D16))</formula1>
    </dataValidation>
    <dataValidation type="list" allowBlank="1" showInputMessage="1" showErrorMessage="1" sqref="E9" xr:uid="{00000000-0002-0000-0000-000002000000}">
      <formula1>DateCalc</formula1>
    </dataValidation>
  </dataValidations>
  <pageMargins left="0.25" right="0.25" top="0.75" bottom="0.75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print="0" autoFill="0" autoLine="0" autoPict="0">
                <anchor moveWithCells="1">
                  <from>
                    <xdr:col>6</xdr:col>
                    <xdr:colOff>180975</xdr:colOff>
                    <xdr:row>7</xdr:row>
                    <xdr:rowOff>9525</xdr:rowOff>
                  </from>
                  <to>
                    <xdr:col>7</xdr:col>
                    <xdr:colOff>847725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Data!$D$2:$D$16</xm:f>
          </x14:formula1>
          <xm:sqref>F9</xm:sqref>
        </x14:dataValidation>
        <x14:dataValidation type="list" allowBlank="1" showInputMessage="1" showErrorMessage="1" xr:uid="{00000000-0002-0000-0000-000004000000}">
          <x14:formula1>
            <xm:f>Data!$A$2:$A$12</xm:f>
          </x14:formula1>
          <xm:sqref>C9</xm:sqref>
        </x14:dataValidation>
        <x14:dataValidation type="list" allowBlank="1" showInputMessage="1" showErrorMessage="1" xr:uid="{00000000-0002-0000-0000-000005000000}">
          <x14:formula1>
            <xm:f>Data!$B$2:$B$13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2"/>
  <sheetViews>
    <sheetView showGridLines="0" rightToLeft="1" workbookViewId="0">
      <selection activeCell="H4" sqref="H4:I6"/>
    </sheetView>
  </sheetViews>
  <sheetFormatPr defaultRowHeight="12.75" x14ac:dyDescent="0.2"/>
  <cols>
    <col min="1" max="1" width="9" style="17"/>
    <col min="2" max="2" width="9.75" style="17" bestFit="1" customWidth="1"/>
    <col min="3" max="3" width="9" style="17"/>
    <col min="4" max="4" width="11.125" style="17" bestFit="1" customWidth="1"/>
    <col min="5" max="5" width="3.5" customWidth="1"/>
    <col min="6" max="6" width="9.75" customWidth="1"/>
  </cols>
  <sheetData>
    <row r="1" spans="1:9" x14ac:dyDescent="0.2">
      <c r="A1" s="40" t="s">
        <v>48</v>
      </c>
      <c r="B1" s="40" t="s">
        <v>49</v>
      </c>
      <c r="C1" s="40" t="s">
        <v>50</v>
      </c>
      <c r="D1" s="40" t="s">
        <v>51</v>
      </c>
      <c r="F1" s="19" t="s">
        <v>0</v>
      </c>
    </row>
    <row r="2" spans="1:9" x14ac:dyDescent="0.2">
      <c r="A2" s="17">
        <v>2025</v>
      </c>
      <c r="B2" s="17" t="s">
        <v>17</v>
      </c>
      <c r="C2" s="17">
        <v>1</v>
      </c>
      <c r="D2" s="18" t="s">
        <v>29</v>
      </c>
      <c r="F2" s="17" t="b">
        <v>1</v>
      </c>
    </row>
    <row r="3" spans="1:9" x14ac:dyDescent="0.2">
      <c r="A3" s="17">
        <v>2026</v>
      </c>
      <c r="B3" s="17" t="s">
        <v>18</v>
      </c>
      <c r="C3" s="17">
        <v>2</v>
      </c>
      <c r="D3" s="18" t="s">
        <v>30</v>
      </c>
    </row>
    <row r="4" spans="1:9" x14ac:dyDescent="0.2">
      <c r="A4" s="17">
        <v>2027</v>
      </c>
      <c r="B4" s="17" t="s">
        <v>19</v>
      </c>
      <c r="C4" s="17">
        <v>3</v>
      </c>
      <c r="D4" s="18" t="s">
        <v>31</v>
      </c>
    </row>
    <row r="5" spans="1:9" x14ac:dyDescent="0.2">
      <c r="A5" s="17">
        <v>2028</v>
      </c>
      <c r="B5" s="17" t="s">
        <v>20</v>
      </c>
      <c r="C5" s="17">
        <v>4</v>
      </c>
      <c r="D5" s="18" t="s">
        <v>32</v>
      </c>
      <c r="H5" s="6"/>
      <c r="I5" s="6"/>
    </row>
    <row r="6" spans="1:9" x14ac:dyDescent="0.2">
      <c r="A6" s="17">
        <v>2029</v>
      </c>
      <c r="B6" s="17" t="s">
        <v>21</v>
      </c>
      <c r="C6" s="17">
        <v>5</v>
      </c>
      <c r="D6" s="18" t="s">
        <v>33</v>
      </c>
    </row>
    <row r="7" spans="1:9" x14ac:dyDescent="0.2">
      <c r="A7" s="17">
        <v>2030</v>
      </c>
      <c r="B7" s="17" t="s">
        <v>22</v>
      </c>
      <c r="C7" s="17">
        <v>6</v>
      </c>
      <c r="D7" s="18" t="s">
        <v>34</v>
      </c>
    </row>
    <row r="8" spans="1:9" x14ac:dyDescent="0.2">
      <c r="A8" s="17">
        <v>2031</v>
      </c>
      <c r="B8" s="17" t="s">
        <v>23</v>
      </c>
      <c r="C8" s="17">
        <v>7</v>
      </c>
      <c r="D8" s="18" t="s">
        <v>43</v>
      </c>
    </row>
    <row r="9" spans="1:9" x14ac:dyDescent="0.2">
      <c r="A9" s="17">
        <v>2032</v>
      </c>
      <c r="B9" s="17" t="s">
        <v>24</v>
      </c>
      <c r="C9" s="17">
        <v>8</v>
      </c>
      <c r="D9" s="18" t="s">
        <v>44</v>
      </c>
    </row>
    <row r="10" spans="1:9" x14ac:dyDescent="0.2">
      <c r="A10" s="17">
        <v>2033</v>
      </c>
      <c r="B10" s="17" t="s">
        <v>25</v>
      </c>
      <c r="C10" s="17">
        <v>9</v>
      </c>
      <c r="D10" s="18" t="s">
        <v>35</v>
      </c>
    </row>
    <row r="11" spans="1:9" x14ac:dyDescent="0.2">
      <c r="A11" s="17">
        <v>2034</v>
      </c>
      <c r="B11" s="17" t="s">
        <v>26</v>
      </c>
      <c r="C11" s="17">
        <v>10</v>
      </c>
      <c r="D11" s="18" t="s">
        <v>36</v>
      </c>
    </row>
    <row r="12" spans="1:9" x14ac:dyDescent="0.2">
      <c r="A12" s="17">
        <v>2035</v>
      </c>
      <c r="B12" s="17" t="s">
        <v>27</v>
      </c>
      <c r="C12" s="17">
        <v>11</v>
      </c>
      <c r="D12" s="18" t="s">
        <v>37</v>
      </c>
    </row>
    <row r="13" spans="1:9" x14ac:dyDescent="0.2">
      <c r="B13" s="17" t="s">
        <v>28</v>
      </c>
      <c r="C13" s="17">
        <v>12</v>
      </c>
      <c r="D13" s="18" t="s">
        <v>38</v>
      </c>
    </row>
    <row r="14" spans="1:9" x14ac:dyDescent="0.2">
      <c r="C14" s="17">
        <v>13</v>
      </c>
      <c r="D14" s="18" t="s">
        <v>39</v>
      </c>
    </row>
    <row r="15" spans="1:9" x14ac:dyDescent="0.2">
      <c r="C15" s="17">
        <v>14</v>
      </c>
      <c r="D15" s="18" t="s">
        <v>40</v>
      </c>
    </row>
    <row r="16" spans="1:9" x14ac:dyDescent="0.2">
      <c r="C16" s="17">
        <v>15</v>
      </c>
      <c r="D16" s="18" t="s">
        <v>41</v>
      </c>
    </row>
    <row r="17" spans="3:4" x14ac:dyDescent="0.2">
      <c r="C17" s="17">
        <v>16</v>
      </c>
      <c r="D17" s="18"/>
    </row>
    <row r="18" spans="3:4" x14ac:dyDescent="0.2">
      <c r="C18" s="17">
        <v>17</v>
      </c>
      <c r="D18" s="18"/>
    </row>
    <row r="19" spans="3:4" x14ac:dyDescent="0.2">
      <c r="C19" s="17">
        <v>18</v>
      </c>
      <c r="D19" s="18"/>
    </row>
    <row r="20" spans="3:4" x14ac:dyDescent="0.2">
      <c r="C20" s="17">
        <v>19</v>
      </c>
    </row>
    <row r="21" spans="3:4" x14ac:dyDescent="0.2">
      <c r="C21" s="17">
        <v>20</v>
      </c>
    </row>
    <row r="22" spans="3:4" x14ac:dyDescent="0.2">
      <c r="C22" s="17">
        <v>21</v>
      </c>
    </row>
    <row r="23" spans="3:4" x14ac:dyDescent="0.2">
      <c r="C23" s="17">
        <v>22</v>
      </c>
    </row>
    <row r="24" spans="3:4" x14ac:dyDescent="0.2">
      <c r="C24" s="17">
        <v>23</v>
      </c>
    </row>
    <row r="25" spans="3:4" x14ac:dyDescent="0.2">
      <c r="C25" s="17">
        <v>24</v>
      </c>
    </row>
    <row r="26" spans="3:4" x14ac:dyDescent="0.2">
      <c r="C26" s="17">
        <v>25</v>
      </c>
    </row>
    <row r="27" spans="3:4" x14ac:dyDescent="0.2">
      <c r="C27" s="17">
        <v>26</v>
      </c>
    </row>
    <row r="28" spans="3:4" x14ac:dyDescent="0.2">
      <c r="C28" s="17">
        <v>27</v>
      </c>
    </row>
    <row r="29" spans="3:4" x14ac:dyDescent="0.2">
      <c r="C29" s="17">
        <v>28</v>
      </c>
    </row>
    <row r="30" spans="3:4" x14ac:dyDescent="0.2">
      <c r="C30" s="17">
        <v>29</v>
      </c>
    </row>
    <row r="31" spans="3:4" x14ac:dyDescent="0.2">
      <c r="C31" s="17">
        <v>30</v>
      </c>
    </row>
    <row r="32" spans="3:4" x14ac:dyDescent="0.2">
      <c r="C32" s="17">
        <v>31</v>
      </c>
    </row>
  </sheetData>
  <phoneticPr fontId="12" type="noConversion"/>
  <conditionalFormatting sqref="H5:I5">
    <cfRule type="expression" dxfId="0" priority="1">
      <formula>ISNUMBER(SEARCH(TEXT($B5,"ddd"),$F$9))</formula>
    </cfRule>
  </conditionalFormatting>
  <dataValidations count="2">
    <dataValidation type="custom" allowBlank="1" showInputMessage="1" showErrorMessage="1" sqref="I5" xr:uid="{8CAE8E74-01AB-4B32-9505-4AC967C12CC6}">
      <formula1>AND($E5&lt;=1,ISNUMBER($E5),($E5&gt;=$D5))</formula1>
    </dataValidation>
    <dataValidation type="custom" allowBlank="1" showInputMessage="1" showErrorMessage="1" sqref="H5" xr:uid="{7059CC76-5CFF-4E5F-A093-B47241913AEB}">
      <formula1>AND($D5&lt;=1,ISNUMBER($D5))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Timesheet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bansal</dc:creator>
  <cp:lastModifiedBy>ashraf hegazy</cp:lastModifiedBy>
  <cp:lastPrinted>2015-12-12T08:41:49Z</cp:lastPrinted>
  <dcterms:created xsi:type="dcterms:W3CDTF">2015-07-13T20:50:55Z</dcterms:created>
  <dcterms:modified xsi:type="dcterms:W3CDTF">2025-04-18T06:13:07Z</dcterms:modified>
</cp:coreProperties>
</file>